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Stavební část" sheetId="2" r:id="rId2"/>
    <sheet name="SO 02 - Čekárna" sheetId="3" r:id="rId3"/>
    <sheet name="SO 03 - Vedlejší rozpočto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Stavební část'!$C$99:$K$413</definedName>
    <definedName name="_xlnm.Print_Area" localSheetId="1">'SO 01 - Stavební část'!$C$4:$J$39,'SO 01 - Stavební část'!$C$45:$J$81,'SO 01 - Stavební část'!$C$87:$K$413</definedName>
    <definedName name="_xlnm.Print_Titles" localSheetId="1">'SO 01 - Stavební část'!$99:$99</definedName>
    <definedName name="_xlnm._FilterDatabase" localSheetId="2" hidden="1">'SO 02 - Čekárna'!$C$88:$K$145</definedName>
    <definedName name="_xlnm.Print_Area" localSheetId="2">'SO 02 - Čekárna'!$C$4:$J$39,'SO 02 - Čekárna'!$C$45:$J$70,'SO 02 - Čekárna'!$C$76:$K$145</definedName>
    <definedName name="_xlnm.Print_Titles" localSheetId="2">'SO 02 - Čekárna'!$88:$88</definedName>
    <definedName name="_xlnm._FilterDatabase" localSheetId="3" hidden="1">'SO 03 - Vedlejší rozpočto...'!$C$83:$K$100</definedName>
    <definedName name="_xlnm.Print_Area" localSheetId="3">'SO 03 - Vedlejší rozpočto...'!$C$4:$J$39,'SO 03 - Vedlejší rozpočto...'!$C$45:$J$65,'SO 03 - Vedlejší rozpočto...'!$C$71:$K$100</definedName>
    <definedName name="_xlnm.Print_Titles" localSheetId="3">'SO 03 - Vedlejší rozpočto...'!$83:$83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3"/>
  <c r="BH93"/>
  <c r="BF93"/>
  <c r="BE93"/>
  <c r="T93"/>
  <c r="T92"/>
  <c r="R93"/>
  <c r="R92"/>
  <c r="P93"/>
  <c r="P92"/>
  <c r="BK93"/>
  <c r="BK92"/>
  <c r="J92"/>
  <c r="J93"/>
  <c r="BG93"/>
  <c r="J64"/>
  <c r="BI91"/>
  <c r="BH91"/>
  <c r="BF91"/>
  <c r="BE91"/>
  <c r="T91"/>
  <c r="T90"/>
  <c r="R91"/>
  <c r="R90"/>
  <c r="P91"/>
  <c r="P90"/>
  <c r="BK91"/>
  <c r="BK90"/>
  <c r="J90"/>
  <c r="J91"/>
  <c r="BG91"/>
  <c r="J63"/>
  <c r="BI89"/>
  <c r="BH89"/>
  <c r="BF89"/>
  <c r="BE89"/>
  <c r="T89"/>
  <c r="T88"/>
  <c r="R89"/>
  <c r="R88"/>
  <c r="P89"/>
  <c r="P88"/>
  <c r="BK89"/>
  <c r="BK88"/>
  <c r="J88"/>
  <c r="J89"/>
  <c r="BG89"/>
  <c r="J62"/>
  <c r="BI87"/>
  <c r="F37"/>
  <c i="1" r="BD57"/>
  <c i="4" r="BH87"/>
  <c r="F36"/>
  <c i="1" r="BC57"/>
  <c i="4" r="BF87"/>
  <c r="J34"/>
  <c i="1" r="AW57"/>
  <c i="4" r="F34"/>
  <c i="1" r="BA57"/>
  <c i="4" r="BE87"/>
  <c r="J33"/>
  <c i="1" r="AV57"/>
  <c i="4" r="F33"/>
  <c i="1" r="AZ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G87"/>
  <c r="F35"/>
  <c i="1" r="BB57"/>
  <c i="4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3" r="J112"/>
  <c r="J37"/>
  <c r="J36"/>
  <c i="1" r="AY56"/>
  <c i="3" r="J35"/>
  <c i="1" r="AX56"/>
  <c i="3" r="BI145"/>
  <c r="BH145"/>
  <c r="BF145"/>
  <c r="BE145"/>
  <c r="T145"/>
  <c r="R145"/>
  <c r="P145"/>
  <c r="BK145"/>
  <c r="J145"/>
  <c r="BG145"/>
  <c r="BI143"/>
  <c r="BH143"/>
  <c r="BF143"/>
  <c r="BE143"/>
  <c r="T143"/>
  <c r="R143"/>
  <c r="P143"/>
  <c r="BK143"/>
  <c r="J143"/>
  <c r="BG143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BH137"/>
  <c r="BF137"/>
  <c r="BE137"/>
  <c r="T137"/>
  <c r="R137"/>
  <c r="P137"/>
  <c r="BK137"/>
  <c r="J137"/>
  <c r="BG137"/>
  <c r="BI136"/>
  <c r="BH136"/>
  <c r="BF136"/>
  <c r="BE136"/>
  <c r="T136"/>
  <c r="T135"/>
  <c r="R136"/>
  <c r="R135"/>
  <c r="P136"/>
  <c r="P135"/>
  <c r="BK136"/>
  <c r="BK135"/>
  <c r="J135"/>
  <c r="J136"/>
  <c r="BG136"/>
  <c r="J69"/>
  <c r="BI134"/>
  <c r="BH134"/>
  <c r="BF134"/>
  <c r="BE134"/>
  <c r="T134"/>
  <c r="R134"/>
  <c r="P134"/>
  <c r="BK134"/>
  <c r="J134"/>
  <c r="BG134"/>
  <c r="BI133"/>
  <c r="BH133"/>
  <c r="BF133"/>
  <c r="BE133"/>
  <c r="T133"/>
  <c r="R133"/>
  <c r="P133"/>
  <c r="BK133"/>
  <c r="J133"/>
  <c r="BG133"/>
  <c r="BI132"/>
  <c r="BH132"/>
  <c r="BF132"/>
  <c r="BE132"/>
  <c r="T132"/>
  <c r="R132"/>
  <c r="P132"/>
  <c r="BK132"/>
  <c r="J132"/>
  <c r="BG132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8"/>
  <c r="BH128"/>
  <c r="BF128"/>
  <c r="BE128"/>
  <c r="T128"/>
  <c r="R128"/>
  <c r="P128"/>
  <c r="BK128"/>
  <c r="J128"/>
  <c r="BG128"/>
  <c r="BI127"/>
  <c r="BH127"/>
  <c r="BF127"/>
  <c r="BE127"/>
  <c r="T127"/>
  <c r="R127"/>
  <c r="P127"/>
  <c r="BK127"/>
  <c r="J127"/>
  <c r="BG127"/>
  <c r="BI126"/>
  <c r="BH126"/>
  <c r="BF126"/>
  <c r="BE126"/>
  <c r="T126"/>
  <c r="R126"/>
  <c r="P126"/>
  <c r="BK126"/>
  <c r="J126"/>
  <c r="BG126"/>
  <c r="BI125"/>
  <c r="BH125"/>
  <c r="BF125"/>
  <c r="BE125"/>
  <c r="T125"/>
  <c r="R125"/>
  <c r="P125"/>
  <c r="BK125"/>
  <c r="J125"/>
  <c r="BG125"/>
  <c r="BI124"/>
  <c r="BH124"/>
  <c r="BF124"/>
  <c r="BE124"/>
  <c r="T124"/>
  <c r="T123"/>
  <c r="T122"/>
  <c r="R124"/>
  <c r="R123"/>
  <c r="R122"/>
  <c r="P124"/>
  <c r="P123"/>
  <c r="P122"/>
  <c r="BK124"/>
  <c r="BK123"/>
  <c r="J123"/>
  <c r="BK122"/>
  <c r="J122"/>
  <c r="J124"/>
  <c r="BG124"/>
  <c r="J68"/>
  <c r="J67"/>
  <c r="BI121"/>
  <c r="BH121"/>
  <c r="BF121"/>
  <c r="BE121"/>
  <c r="T121"/>
  <c r="T120"/>
  <c r="R121"/>
  <c r="R120"/>
  <c r="P121"/>
  <c r="P120"/>
  <c r="BK121"/>
  <c r="BK120"/>
  <c r="J120"/>
  <c r="J121"/>
  <c r="BG121"/>
  <c r="J66"/>
  <c r="BI119"/>
  <c r="BH119"/>
  <c r="BF119"/>
  <c r="BE119"/>
  <c r="T119"/>
  <c r="R119"/>
  <c r="P119"/>
  <c r="BK119"/>
  <c r="J119"/>
  <c r="BG119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T113"/>
  <c r="R114"/>
  <c r="R113"/>
  <c r="P114"/>
  <c r="P113"/>
  <c r="BK114"/>
  <c r="BK113"/>
  <c r="J113"/>
  <c r="J114"/>
  <c r="BG114"/>
  <c r="J65"/>
  <c r="J64"/>
  <c r="BI111"/>
  <c r="BH111"/>
  <c r="BF111"/>
  <c r="BE111"/>
  <c r="T111"/>
  <c r="R111"/>
  <c r="P111"/>
  <c r="BK111"/>
  <c r="J111"/>
  <c r="BG111"/>
  <c r="BI110"/>
  <c r="BH110"/>
  <c r="BF110"/>
  <c r="BE110"/>
  <c r="T110"/>
  <c r="R110"/>
  <c r="P110"/>
  <c r="BK110"/>
  <c r="J110"/>
  <c r="BG110"/>
  <c r="BI109"/>
  <c r="BH109"/>
  <c r="BF109"/>
  <c r="BE109"/>
  <c r="T109"/>
  <c r="R109"/>
  <c r="P109"/>
  <c r="BK109"/>
  <c r="J109"/>
  <c r="BG109"/>
  <c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6"/>
  <c r="BH106"/>
  <c r="BF106"/>
  <c r="BE106"/>
  <c r="T106"/>
  <c r="R106"/>
  <c r="P106"/>
  <c r="BK106"/>
  <c r="J106"/>
  <c r="BG106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2"/>
  <c r="BH102"/>
  <c r="BF102"/>
  <c r="BE102"/>
  <c r="T102"/>
  <c r="T101"/>
  <c r="R102"/>
  <c r="R101"/>
  <c r="P102"/>
  <c r="P101"/>
  <c r="BK102"/>
  <c r="BK101"/>
  <c r="J101"/>
  <c r="J102"/>
  <c r="BG102"/>
  <c r="J63"/>
  <c r="BI100"/>
  <c r="BH100"/>
  <c r="BF100"/>
  <c r="BE100"/>
  <c r="T100"/>
  <c r="R100"/>
  <c r="P100"/>
  <c r="BK100"/>
  <c r="J100"/>
  <c r="BG100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T94"/>
  <c r="R95"/>
  <c r="R94"/>
  <c r="P95"/>
  <c r="P94"/>
  <c r="BK95"/>
  <c r="BK94"/>
  <c r="J94"/>
  <c r="J95"/>
  <c r="BG95"/>
  <c r="J62"/>
  <c r="BI93"/>
  <c r="BH93"/>
  <c r="BF93"/>
  <c r="BE93"/>
  <c r="T93"/>
  <c r="R93"/>
  <c r="P93"/>
  <c r="BK93"/>
  <c r="J93"/>
  <c r="BG93"/>
  <c r="BI92"/>
  <c r="F37"/>
  <c i="1" r="BD56"/>
  <c i="3" r="BH92"/>
  <c r="F36"/>
  <c i="1" r="BC56"/>
  <c i="3" r="BF92"/>
  <c r="J34"/>
  <c i="1" r="AW56"/>
  <c i="3" r="F34"/>
  <c i="1" r="BA56"/>
  <c i="3" r="BE92"/>
  <c r="J33"/>
  <c i="1" r="AV56"/>
  <c i="3" r="F33"/>
  <c i="1" r="AZ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G92"/>
  <c r="F35"/>
  <c i="1" r="BB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413"/>
  <c r="BH413"/>
  <c r="BF413"/>
  <c r="BE413"/>
  <c r="T413"/>
  <c r="R413"/>
  <c r="P413"/>
  <c r="BK413"/>
  <c r="J413"/>
  <c r="BG413"/>
  <c r="BI412"/>
  <c r="BH412"/>
  <c r="BF412"/>
  <c r="BE412"/>
  <c r="T412"/>
  <c r="R412"/>
  <c r="P412"/>
  <c r="BK412"/>
  <c r="J412"/>
  <c r="BG412"/>
  <c r="BI411"/>
  <c r="BH411"/>
  <c r="BF411"/>
  <c r="BE411"/>
  <c r="T411"/>
  <c r="R411"/>
  <c r="P411"/>
  <c r="BK411"/>
  <c r="J411"/>
  <c r="BG411"/>
  <c r="BI410"/>
  <c r="BH410"/>
  <c r="BF410"/>
  <c r="BE410"/>
  <c r="T410"/>
  <c r="R410"/>
  <c r="P410"/>
  <c r="BK410"/>
  <c r="J410"/>
  <c r="BG410"/>
  <c r="BI409"/>
  <c r="BH409"/>
  <c r="BF409"/>
  <c r="BE409"/>
  <c r="T409"/>
  <c r="R409"/>
  <c r="P409"/>
  <c r="BK409"/>
  <c r="J409"/>
  <c r="BG409"/>
  <c r="BI408"/>
  <c r="BH408"/>
  <c r="BF408"/>
  <c r="BE408"/>
  <c r="T408"/>
  <c r="T407"/>
  <c r="R408"/>
  <c r="R407"/>
  <c r="P408"/>
  <c r="P407"/>
  <c r="BK408"/>
  <c r="BK407"/>
  <c r="J407"/>
  <c r="J408"/>
  <c r="BG408"/>
  <c r="J80"/>
  <c r="BI406"/>
  <c r="BH406"/>
  <c r="BF406"/>
  <c r="BE406"/>
  <c r="T406"/>
  <c r="R406"/>
  <c r="P406"/>
  <c r="BK406"/>
  <c r="J406"/>
  <c r="BG406"/>
  <c r="BI405"/>
  <c r="BH405"/>
  <c r="BF405"/>
  <c r="BE405"/>
  <c r="T405"/>
  <c r="R405"/>
  <c r="P405"/>
  <c r="BK405"/>
  <c r="J405"/>
  <c r="BG405"/>
  <c r="BI404"/>
  <c r="BH404"/>
  <c r="BF404"/>
  <c r="BE404"/>
  <c r="T404"/>
  <c r="R404"/>
  <c r="P404"/>
  <c r="BK404"/>
  <c r="J404"/>
  <c r="BG404"/>
  <c r="BI403"/>
  <c r="BH403"/>
  <c r="BF403"/>
  <c r="BE403"/>
  <c r="T403"/>
  <c r="R403"/>
  <c r="P403"/>
  <c r="BK403"/>
  <c r="J403"/>
  <c r="BG403"/>
  <c r="BI402"/>
  <c r="BH402"/>
  <c r="BF402"/>
  <c r="BE402"/>
  <c r="T402"/>
  <c r="T401"/>
  <c r="R402"/>
  <c r="R401"/>
  <c r="P402"/>
  <c r="P401"/>
  <c r="BK402"/>
  <c r="BK401"/>
  <c r="J401"/>
  <c r="J402"/>
  <c r="BG402"/>
  <c r="J79"/>
  <c r="BI400"/>
  <c r="BH400"/>
  <c r="BF400"/>
  <c r="BE400"/>
  <c r="T400"/>
  <c r="R400"/>
  <c r="P400"/>
  <c r="BK400"/>
  <c r="J400"/>
  <c r="BG400"/>
  <c r="BI399"/>
  <c r="BH399"/>
  <c r="BF399"/>
  <c r="BE399"/>
  <c r="T399"/>
  <c r="R399"/>
  <c r="P399"/>
  <c r="BK399"/>
  <c r="J399"/>
  <c r="BG399"/>
  <c r="BI398"/>
  <c r="BH398"/>
  <c r="BF398"/>
  <c r="BE398"/>
  <c r="T398"/>
  <c r="R398"/>
  <c r="P398"/>
  <c r="BK398"/>
  <c r="J398"/>
  <c r="BG398"/>
  <c r="BI397"/>
  <c r="BH397"/>
  <c r="BF397"/>
  <c r="BE397"/>
  <c r="T397"/>
  <c r="R397"/>
  <c r="P397"/>
  <c r="BK397"/>
  <c r="J397"/>
  <c r="BG397"/>
  <c r="BI396"/>
  <c r="BH396"/>
  <c r="BF396"/>
  <c r="BE396"/>
  <c r="T396"/>
  <c r="R396"/>
  <c r="P396"/>
  <c r="BK396"/>
  <c r="J396"/>
  <c r="BG396"/>
  <c r="BI395"/>
  <c r="BH395"/>
  <c r="BF395"/>
  <c r="BE395"/>
  <c r="T395"/>
  <c r="R395"/>
  <c r="P395"/>
  <c r="BK395"/>
  <c r="J395"/>
  <c r="BG395"/>
  <c r="BI394"/>
  <c r="BH394"/>
  <c r="BF394"/>
  <c r="BE394"/>
  <c r="T394"/>
  <c r="R394"/>
  <c r="P394"/>
  <c r="BK394"/>
  <c r="J394"/>
  <c r="BG394"/>
  <c r="BI393"/>
  <c r="BH393"/>
  <c r="BF393"/>
  <c r="BE393"/>
  <c r="T393"/>
  <c r="T392"/>
  <c r="R393"/>
  <c r="R392"/>
  <c r="P393"/>
  <c r="P392"/>
  <c r="BK393"/>
  <c r="BK392"/>
  <c r="J392"/>
  <c r="J393"/>
  <c r="BG393"/>
  <c r="J78"/>
  <c r="BI391"/>
  <c r="BH391"/>
  <c r="BF391"/>
  <c r="BE391"/>
  <c r="T391"/>
  <c r="R391"/>
  <c r="P391"/>
  <c r="BK391"/>
  <c r="J391"/>
  <c r="BG391"/>
  <c r="BI390"/>
  <c r="BH390"/>
  <c r="BF390"/>
  <c r="BE390"/>
  <c r="T390"/>
  <c r="R390"/>
  <c r="P390"/>
  <c r="BK390"/>
  <c r="J390"/>
  <c r="BG390"/>
  <c r="BI388"/>
  <c r="BH388"/>
  <c r="BF388"/>
  <c r="BE388"/>
  <c r="T388"/>
  <c r="R388"/>
  <c r="P388"/>
  <c r="BK388"/>
  <c r="J388"/>
  <c r="BG388"/>
  <c r="BI387"/>
  <c r="BH387"/>
  <c r="BF387"/>
  <c r="BE387"/>
  <c r="T387"/>
  <c r="R387"/>
  <c r="P387"/>
  <c r="BK387"/>
  <c r="J387"/>
  <c r="BG387"/>
  <c r="BI386"/>
  <c r="BH386"/>
  <c r="BF386"/>
  <c r="BE386"/>
  <c r="T386"/>
  <c r="R386"/>
  <c r="P386"/>
  <c r="BK386"/>
  <c r="J386"/>
  <c r="BG386"/>
  <c r="BI385"/>
  <c r="BH385"/>
  <c r="BF385"/>
  <c r="BE385"/>
  <c r="T385"/>
  <c r="R385"/>
  <c r="P385"/>
  <c r="BK385"/>
  <c r="J385"/>
  <c r="BG385"/>
  <c r="BI384"/>
  <c r="BH384"/>
  <c r="BF384"/>
  <c r="BE384"/>
  <c r="T384"/>
  <c r="R384"/>
  <c r="P384"/>
  <c r="BK384"/>
  <c r="J384"/>
  <c r="BG384"/>
  <c r="BI383"/>
  <c r="BH383"/>
  <c r="BF383"/>
  <c r="BE383"/>
  <c r="T383"/>
  <c r="R383"/>
  <c r="P383"/>
  <c r="BK383"/>
  <c r="J383"/>
  <c r="BG383"/>
  <c r="BI382"/>
  <c r="BH382"/>
  <c r="BF382"/>
  <c r="BE382"/>
  <c r="T382"/>
  <c r="R382"/>
  <c r="P382"/>
  <c r="BK382"/>
  <c r="J382"/>
  <c r="BG382"/>
  <c r="BI381"/>
  <c r="BH381"/>
  <c r="BF381"/>
  <c r="BE381"/>
  <c r="T381"/>
  <c r="R381"/>
  <c r="P381"/>
  <c r="BK381"/>
  <c r="J381"/>
  <c r="BG381"/>
  <c r="BI380"/>
  <c r="BH380"/>
  <c r="BF380"/>
  <c r="BE380"/>
  <c r="T380"/>
  <c r="R380"/>
  <c r="P380"/>
  <c r="BK380"/>
  <c r="J380"/>
  <c r="BG380"/>
  <c r="BI379"/>
  <c r="BH379"/>
  <c r="BF379"/>
  <c r="BE379"/>
  <c r="T379"/>
  <c r="R379"/>
  <c r="P379"/>
  <c r="BK379"/>
  <c r="J379"/>
  <c r="BG379"/>
  <c r="BI378"/>
  <c r="BH378"/>
  <c r="BF378"/>
  <c r="BE378"/>
  <c r="T378"/>
  <c r="T377"/>
  <c r="R378"/>
  <c r="R377"/>
  <c r="P378"/>
  <c r="P377"/>
  <c r="BK378"/>
  <c r="BK377"/>
  <c r="J377"/>
  <c r="J378"/>
  <c r="BG378"/>
  <c r="J77"/>
  <c r="BI376"/>
  <c r="BH376"/>
  <c r="BF376"/>
  <c r="BE376"/>
  <c r="T376"/>
  <c r="R376"/>
  <c r="P376"/>
  <c r="BK376"/>
  <c r="J376"/>
  <c r="BG376"/>
  <c r="BI375"/>
  <c r="BH375"/>
  <c r="BF375"/>
  <c r="BE375"/>
  <c r="T375"/>
  <c r="R375"/>
  <c r="P375"/>
  <c r="BK375"/>
  <c r="J375"/>
  <c r="BG375"/>
  <c r="BI374"/>
  <c r="BH374"/>
  <c r="BF374"/>
  <c r="BE374"/>
  <c r="T374"/>
  <c r="R374"/>
  <c r="P374"/>
  <c r="BK374"/>
  <c r="J374"/>
  <c r="BG374"/>
  <c r="BI373"/>
  <c r="BH373"/>
  <c r="BF373"/>
  <c r="BE373"/>
  <c r="T373"/>
  <c r="R373"/>
  <c r="P373"/>
  <c r="BK373"/>
  <c r="J373"/>
  <c r="BG373"/>
  <c r="BI372"/>
  <c r="BH372"/>
  <c r="BF372"/>
  <c r="BE372"/>
  <c r="T372"/>
  <c r="R372"/>
  <c r="P372"/>
  <c r="BK372"/>
  <c r="J372"/>
  <c r="BG372"/>
  <c r="BI371"/>
  <c r="BH371"/>
  <c r="BF371"/>
  <c r="BE371"/>
  <c r="T371"/>
  <c r="R371"/>
  <c r="P371"/>
  <c r="BK371"/>
  <c r="J371"/>
  <c r="BG371"/>
  <c r="BI370"/>
  <c r="BH370"/>
  <c r="BF370"/>
  <c r="BE370"/>
  <c r="T370"/>
  <c r="R370"/>
  <c r="P370"/>
  <c r="BK370"/>
  <c r="J370"/>
  <c r="BG370"/>
  <c r="BI369"/>
  <c r="BH369"/>
  <c r="BF369"/>
  <c r="BE369"/>
  <c r="T369"/>
  <c r="R369"/>
  <c r="P369"/>
  <c r="BK369"/>
  <c r="J369"/>
  <c r="BG369"/>
  <c r="BI368"/>
  <c r="BH368"/>
  <c r="BF368"/>
  <c r="BE368"/>
  <c r="T368"/>
  <c r="T367"/>
  <c r="R368"/>
  <c r="R367"/>
  <c r="P368"/>
  <c r="P367"/>
  <c r="BK368"/>
  <c r="BK367"/>
  <c r="J367"/>
  <c r="J368"/>
  <c r="BG368"/>
  <c r="J76"/>
  <c r="BI366"/>
  <c r="BH366"/>
  <c r="BF366"/>
  <c r="BE366"/>
  <c r="T366"/>
  <c r="R366"/>
  <c r="P366"/>
  <c r="BK366"/>
  <c r="J366"/>
  <c r="BG366"/>
  <c r="BI365"/>
  <c r="BH365"/>
  <c r="BF365"/>
  <c r="BE365"/>
  <c r="T365"/>
  <c r="R365"/>
  <c r="P365"/>
  <c r="BK365"/>
  <c r="J365"/>
  <c r="BG365"/>
  <c r="BI364"/>
  <c r="BH364"/>
  <c r="BF364"/>
  <c r="BE364"/>
  <c r="T364"/>
  <c r="R364"/>
  <c r="P364"/>
  <c r="BK364"/>
  <c r="J364"/>
  <c r="BG364"/>
  <c r="BI363"/>
  <c r="BH363"/>
  <c r="BF363"/>
  <c r="BE363"/>
  <c r="T363"/>
  <c r="R363"/>
  <c r="P363"/>
  <c r="BK363"/>
  <c r="J363"/>
  <c r="BG363"/>
  <c r="BI362"/>
  <c r="BH362"/>
  <c r="BF362"/>
  <c r="BE362"/>
  <c r="T362"/>
  <c r="R362"/>
  <c r="P362"/>
  <c r="BK362"/>
  <c r="J362"/>
  <c r="BG362"/>
  <c r="BI361"/>
  <c r="BH361"/>
  <c r="BF361"/>
  <c r="BE361"/>
  <c r="T361"/>
  <c r="R361"/>
  <c r="P361"/>
  <c r="BK361"/>
  <c r="J361"/>
  <c r="BG361"/>
  <c r="BI360"/>
  <c r="BH360"/>
  <c r="BF360"/>
  <c r="BE360"/>
  <c r="T360"/>
  <c r="R360"/>
  <c r="P360"/>
  <c r="BK360"/>
  <c r="J360"/>
  <c r="BG360"/>
  <c r="BI356"/>
  <c r="BH356"/>
  <c r="BF356"/>
  <c r="BE356"/>
  <c r="T356"/>
  <c r="R356"/>
  <c r="P356"/>
  <c r="BK356"/>
  <c r="J356"/>
  <c r="BG356"/>
  <c r="BI355"/>
  <c r="BH355"/>
  <c r="BF355"/>
  <c r="BE355"/>
  <c r="T355"/>
  <c r="R355"/>
  <c r="P355"/>
  <c r="BK355"/>
  <c r="J355"/>
  <c r="BG355"/>
  <c r="BI354"/>
  <c r="BH354"/>
  <c r="BF354"/>
  <c r="BE354"/>
  <c r="T354"/>
  <c r="R354"/>
  <c r="P354"/>
  <c r="BK354"/>
  <c r="J354"/>
  <c r="BG354"/>
  <c r="BI353"/>
  <c r="BH353"/>
  <c r="BF353"/>
  <c r="BE353"/>
  <c r="T353"/>
  <c r="R353"/>
  <c r="P353"/>
  <c r="BK353"/>
  <c r="J353"/>
  <c r="BG353"/>
  <c r="BI352"/>
  <c r="BH352"/>
  <c r="BF352"/>
  <c r="BE352"/>
  <c r="T352"/>
  <c r="R352"/>
  <c r="P352"/>
  <c r="BK352"/>
  <c r="J352"/>
  <c r="BG352"/>
  <c r="BI351"/>
  <c r="BH351"/>
  <c r="BF351"/>
  <c r="BE351"/>
  <c r="T351"/>
  <c r="R351"/>
  <c r="P351"/>
  <c r="BK351"/>
  <c r="J351"/>
  <c r="BG351"/>
  <c r="BI350"/>
  <c r="BH350"/>
  <c r="BF350"/>
  <c r="BE350"/>
  <c r="T350"/>
  <c r="R350"/>
  <c r="P350"/>
  <c r="BK350"/>
  <c r="J350"/>
  <c r="BG350"/>
  <c r="BI349"/>
  <c r="BH349"/>
  <c r="BF349"/>
  <c r="BE349"/>
  <c r="T349"/>
  <c r="R349"/>
  <c r="P349"/>
  <c r="BK349"/>
  <c r="J349"/>
  <c r="BG349"/>
  <c r="BI348"/>
  <c r="BH348"/>
  <c r="BF348"/>
  <c r="BE348"/>
  <c r="T348"/>
  <c r="R348"/>
  <c r="P348"/>
  <c r="BK348"/>
  <c r="J348"/>
  <c r="BG348"/>
  <c r="BI347"/>
  <c r="BH347"/>
  <c r="BF347"/>
  <c r="BE347"/>
  <c r="T347"/>
  <c r="R347"/>
  <c r="P347"/>
  <c r="BK347"/>
  <c r="J347"/>
  <c r="BG347"/>
  <c r="BI346"/>
  <c r="BH346"/>
  <c r="BF346"/>
  <c r="BE346"/>
  <c r="T346"/>
  <c r="R346"/>
  <c r="P346"/>
  <c r="BK346"/>
  <c r="J346"/>
  <c r="BG346"/>
  <c r="BI345"/>
  <c r="BH345"/>
  <c r="BF345"/>
  <c r="BE345"/>
  <c r="T345"/>
  <c r="R345"/>
  <c r="P345"/>
  <c r="BK345"/>
  <c r="J345"/>
  <c r="BG345"/>
  <c r="BI344"/>
  <c r="BH344"/>
  <c r="BF344"/>
  <c r="BE344"/>
  <c r="T344"/>
  <c r="R344"/>
  <c r="P344"/>
  <c r="BK344"/>
  <c r="J344"/>
  <c r="BG344"/>
  <c r="BI343"/>
  <c r="BH343"/>
  <c r="BF343"/>
  <c r="BE343"/>
  <c r="T343"/>
  <c r="R343"/>
  <c r="P343"/>
  <c r="BK343"/>
  <c r="J343"/>
  <c r="BG343"/>
  <c r="BI342"/>
  <c r="BH342"/>
  <c r="BF342"/>
  <c r="BE342"/>
  <c r="T342"/>
  <c r="R342"/>
  <c r="P342"/>
  <c r="BK342"/>
  <c r="J342"/>
  <c r="BG342"/>
  <c r="BI341"/>
  <c r="BH341"/>
  <c r="BF341"/>
  <c r="BE341"/>
  <c r="T341"/>
  <c r="R341"/>
  <c r="P341"/>
  <c r="BK341"/>
  <c r="J341"/>
  <c r="BG341"/>
  <c r="BI340"/>
  <c r="BH340"/>
  <c r="BF340"/>
  <c r="BE340"/>
  <c r="T340"/>
  <c r="R340"/>
  <c r="P340"/>
  <c r="BK340"/>
  <c r="J340"/>
  <c r="BG340"/>
  <c r="BI339"/>
  <c r="BH339"/>
  <c r="BF339"/>
  <c r="BE339"/>
  <c r="T339"/>
  <c r="R339"/>
  <c r="P339"/>
  <c r="BK339"/>
  <c r="J339"/>
  <c r="BG339"/>
  <c r="BI338"/>
  <c r="BH338"/>
  <c r="BF338"/>
  <c r="BE338"/>
  <c r="T338"/>
  <c r="R338"/>
  <c r="P338"/>
  <c r="BK338"/>
  <c r="J338"/>
  <c r="BG338"/>
  <c r="BI337"/>
  <c r="BH337"/>
  <c r="BF337"/>
  <c r="BE337"/>
  <c r="T337"/>
  <c r="R337"/>
  <c r="P337"/>
  <c r="BK337"/>
  <c r="J337"/>
  <c r="BG337"/>
  <c r="BI336"/>
  <c r="BH336"/>
  <c r="BF336"/>
  <c r="BE336"/>
  <c r="T336"/>
  <c r="R336"/>
  <c r="P336"/>
  <c r="BK336"/>
  <c r="J336"/>
  <c r="BG336"/>
  <c r="BI335"/>
  <c r="BH335"/>
  <c r="BF335"/>
  <c r="BE335"/>
  <c r="T335"/>
  <c r="R335"/>
  <c r="P335"/>
  <c r="BK335"/>
  <c r="J335"/>
  <c r="BG335"/>
  <c r="BI334"/>
  <c r="BH334"/>
  <c r="BF334"/>
  <c r="BE334"/>
  <c r="T334"/>
  <c r="R334"/>
  <c r="P334"/>
  <c r="BK334"/>
  <c r="J334"/>
  <c r="BG334"/>
  <c r="BI333"/>
  <c r="BH333"/>
  <c r="BF333"/>
  <c r="BE333"/>
  <c r="T333"/>
  <c r="R333"/>
  <c r="P333"/>
  <c r="BK333"/>
  <c r="J333"/>
  <c r="BG333"/>
  <c r="BI332"/>
  <c r="BH332"/>
  <c r="BF332"/>
  <c r="BE332"/>
  <c r="T332"/>
  <c r="R332"/>
  <c r="P332"/>
  <c r="BK332"/>
  <c r="J332"/>
  <c r="BG332"/>
  <c r="BI331"/>
  <c r="BH331"/>
  <c r="BF331"/>
  <c r="BE331"/>
  <c r="T331"/>
  <c r="R331"/>
  <c r="P331"/>
  <c r="BK331"/>
  <c r="J331"/>
  <c r="BG331"/>
  <c r="BI330"/>
  <c r="BH330"/>
  <c r="BF330"/>
  <c r="BE330"/>
  <c r="T330"/>
  <c r="R330"/>
  <c r="P330"/>
  <c r="BK330"/>
  <c r="J330"/>
  <c r="BG330"/>
  <c r="BI329"/>
  <c r="BH329"/>
  <c r="BF329"/>
  <c r="BE329"/>
  <c r="T329"/>
  <c r="R329"/>
  <c r="P329"/>
  <c r="BK329"/>
  <c r="J329"/>
  <c r="BG329"/>
  <c r="BI320"/>
  <c r="BH320"/>
  <c r="BF320"/>
  <c r="BE320"/>
  <c r="T320"/>
  <c r="R320"/>
  <c r="P320"/>
  <c r="BK320"/>
  <c r="J320"/>
  <c r="BG320"/>
  <c r="BI319"/>
  <c r="BH319"/>
  <c r="BF319"/>
  <c r="BE319"/>
  <c r="T319"/>
  <c r="R319"/>
  <c r="P319"/>
  <c r="BK319"/>
  <c r="J319"/>
  <c r="BG319"/>
  <c r="BI318"/>
  <c r="BH318"/>
  <c r="BF318"/>
  <c r="BE318"/>
  <c r="T318"/>
  <c r="R318"/>
  <c r="P318"/>
  <c r="BK318"/>
  <c r="J318"/>
  <c r="BG318"/>
  <c r="BI317"/>
  <c r="BH317"/>
  <c r="BF317"/>
  <c r="BE317"/>
  <c r="T317"/>
  <c r="R317"/>
  <c r="P317"/>
  <c r="BK317"/>
  <c r="J317"/>
  <c r="BG317"/>
  <c r="BI316"/>
  <c r="BH316"/>
  <c r="BF316"/>
  <c r="BE316"/>
  <c r="T316"/>
  <c r="R316"/>
  <c r="P316"/>
  <c r="BK316"/>
  <c r="J316"/>
  <c r="BG316"/>
  <c r="BI315"/>
  <c r="BH315"/>
  <c r="BF315"/>
  <c r="BE315"/>
  <c r="T315"/>
  <c r="R315"/>
  <c r="P315"/>
  <c r="BK315"/>
  <c r="J315"/>
  <c r="BG315"/>
  <c r="BI314"/>
  <c r="BH314"/>
  <c r="BF314"/>
  <c r="BE314"/>
  <c r="T314"/>
  <c r="R314"/>
  <c r="P314"/>
  <c r="BK314"/>
  <c r="J314"/>
  <c r="BG314"/>
  <c r="BI306"/>
  <c r="BH306"/>
  <c r="BF306"/>
  <c r="BE306"/>
  <c r="T306"/>
  <c r="R306"/>
  <c r="P306"/>
  <c r="BK306"/>
  <c r="J306"/>
  <c r="BG306"/>
  <c r="BI305"/>
  <c r="BH305"/>
  <c r="BF305"/>
  <c r="BE305"/>
  <c r="T305"/>
  <c r="R305"/>
  <c r="P305"/>
  <c r="BK305"/>
  <c r="J305"/>
  <c r="BG305"/>
  <c r="BI304"/>
  <c r="BH304"/>
  <c r="BF304"/>
  <c r="BE304"/>
  <c r="T304"/>
  <c r="R304"/>
  <c r="P304"/>
  <c r="BK304"/>
  <c r="J304"/>
  <c r="BG304"/>
  <c r="BI303"/>
  <c r="BH303"/>
  <c r="BF303"/>
  <c r="BE303"/>
  <c r="T303"/>
  <c r="R303"/>
  <c r="P303"/>
  <c r="BK303"/>
  <c r="J303"/>
  <c r="BG303"/>
  <c r="BI302"/>
  <c r="BH302"/>
  <c r="BF302"/>
  <c r="BE302"/>
  <c r="T302"/>
  <c r="R302"/>
  <c r="P302"/>
  <c r="BK302"/>
  <c r="J302"/>
  <c r="BG302"/>
  <c r="BI301"/>
  <c r="BH301"/>
  <c r="BF301"/>
  <c r="BE301"/>
  <c r="T301"/>
  <c r="R301"/>
  <c r="P301"/>
  <c r="BK301"/>
  <c r="J301"/>
  <c r="BG301"/>
  <c r="BI300"/>
  <c r="BH300"/>
  <c r="BF300"/>
  <c r="BE300"/>
  <c r="T300"/>
  <c r="R300"/>
  <c r="P300"/>
  <c r="BK300"/>
  <c r="J300"/>
  <c r="BG300"/>
  <c r="BI299"/>
  <c r="BH299"/>
  <c r="BF299"/>
  <c r="BE299"/>
  <c r="T299"/>
  <c r="R299"/>
  <c r="P299"/>
  <c r="BK299"/>
  <c r="J299"/>
  <c r="BG299"/>
  <c r="BI298"/>
  <c r="BH298"/>
  <c r="BF298"/>
  <c r="BE298"/>
  <c r="T298"/>
  <c r="R298"/>
  <c r="P298"/>
  <c r="BK298"/>
  <c r="J298"/>
  <c r="BG298"/>
  <c r="BI297"/>
  <c r="BH297"/>
  <c r="BF297"/>
  <c r="BE297"/>
  <c r="T297"/>
  <c r="R297"/>
  <c r="P297"/>
  <c r="BK297"/>
  <c r="J297"/>
  <c r="BG297"/>
  <c r="BI296"/>
  <c r="BH296"/>
  <c r="BF296"/>
  <c r="BE296"/>
  <c r="T296"/>
  <c r="T295"/>
  <c r="R296"/>
  <c r="R295"/>
  <c r="P296"/>
  <c r="P295"/>
  <c r="BK296"/>
  <c r="BK295"/>
  <c r="J295"/>
  <c r="J296"/>
  <c r="BG296"/>
  <c r="J75"/>
  <c r="BI294"/>
  <c r="BH294"/>
  <c r="BF294"/>
  <c r="BE294"/>
  <c r="T294"/>
  <c r="R294"/>
  <c r="P294"/>
  <c r="BK294"/>
  <c r="J294"/>
  <c r="BG294"/>
  <c r="BI291"/>
  <c r="BH291"/>
  <c r="BF291"/>
  <c r="BE291"/>
  <c r="T291"/>
  <c r="R291"/>
  <c r="P291"/>
  <c r="BK291"/>
  <c r="J291"/>
  <c r="BG291"/>
  <c r="BI289"/>
  <c r="BH289"/>
  <c r="BF289"/>
  <c r="BE289"/>
  <c r="T289"/>
  <c r="R289"/>
  <c r="P289"/>
  <c r="BK289"/>
  <c r="J289"/>
  <c r="BG289"/>
  <c r="BI288"/>
  <c r="BH288"/>
  <c r="BF288"/>
  <c r="BE288"/>
  <c r="T288"/>
  <c r="R288"/>
  <c r="P288"/>
  <c r="BK288"/>
  <c r="J288"/>
  <c r="BG288"/>
  <c r="BI287"/>
  <c r="BH287"/>
  <c r="BF287"/>
  <c r="BE287"/>
  <c r="T287"/>
  <c r="R287"/>
  <c r="P287"/>
  <c r="BK287"/>
  <c r="J287"/>
  <c r="BG287"/>
  <c r="BI286"/>
  <c r="BH286"/>
  <c r="BF286"/>
  <c r="BE286"/>
  <c r="T286"/>
  <c r="R286"/>
  <c r="P286"/>
  <c r="BK286"/>
  <c r="J286"/>
  <c r="BG286"/>
  <c r="BI284"/>
  <c r="BH284"/>
  <c r="BF284"/>
  <c r="BE284"/>
  <c r="T284"/>
  <c r="R284"/>
  <c r="P284"/>
  <c r="BK284"/>
  <c r="J284"/>
  <c r="BG284"/>
  <c r="BI283"/>
  <c r="BH283"/>
  <c r="BF283"/>
  <c r="BE283"/>
  <c r="T283"/>
  <c r="R283"/>
  <c r="P283"/>
  <c r="BK283"/>
  <c r="J283"/>
  <c r="BG283"/>
  <c r="BI282"/>
  <c r="BH282"/>
  <c r="BF282"/>
  <c r="BE282"/>
  <c r="T282"/>
  <c r="T281"/>
  <c r="R282"/>
  <c r="R281"/>
  <c r="P282"/>
  <c r="P281"/>
  <c r="BK282"/>
  <c r="BK281"/>
  <c r="J281"/>
  <c r="J282"/>
  <c r="BG282"/>
  <c r="J74"/>
  <c r="BI280"/>
  <c r="BH280"/>
  <c r="BF280"/>
  <c r="BE280"/>
  <c r="T280"/>
  <c r="R280"/>
  <c r="P280"/>
  <c r="BK280"/>
  <c r="J280"/>
  <c r="BG280"/>
  <c r="BI279"/>
  <c r="BH279"/>
  <c r="BF279"/>
  <c r="BE279"/>
  <c r="T279"/>
  <c r="R279"/>
  <c r="P279"/>
  <c r="BK279"/>
  <c r="J279"/>
  <c r="BG279"/>
  <c r="BI278"/>
  <c r="BH278"/>
  <c r="BF278"/>
  <c r="BE278"/>
  <c r="T278"/>
  <c r="R278"/>
  <c r="P278"/>
  <c r="BK278"/>
  <c r="J278"/>
  <c r="BG278"/>
  <c r="BI277"/>
  <c r="BH277"/>
  <c r="BF277"/>
  <c r="BE277"/>
  <c r="T277"/>
  <c r="R277"/>
  <c r="P277"/>
  <c r="BK277"/>
  <c r="J277"/>
  <c r="BG277"/>
  <c r="BI276"/>
  <c r="BH276"/>
  <c r="BF276"/>
  <c r="BE276"/>
  <c r="T276"/>
  <c r="R276"/>
  <c r="P276"/>
  <c r="BK276"/>
  <c r="J276"/>
  <c r="BG276"/>
  <c r="BI275"/>
  <c r="BH275"/>
  <c r="BF275"/>
  <c r="BE275"/>
  <c r="T275"/>
  <c r="R275"/>
  <c r="P275"/>
  <c r="BK275"/>
  <c r="J275"/>
  <c r="BG275"/>
  <c r="BI274"/>
  <c r="BH274"/>
  <c r="BF274"/>
  <c r="BE274"/>
  <c r="T274"/>
  <c r="R274"/>
  <c r="P274"/>
  <c r="BK274"/>
  <c r="J274"/>
  <c r="BG274"/>
  <c r="BI272"/>
  <c r="BH272"/>
  <c r="BF272"/>
  <c r="BE272"/>
  <c r="T272"/>
  <c r="R272"/>
  <c r="P272"/>
  <c r="BK272"/>
  <c r="J272"/>
  <c r="BG272"/>
  <c r="BI271"/>
  <c r="BH271"/>
  <c r="BF271"/>
  <c r="BE271"/>
  <c r="T271"/>
  <c r="R271"/>
  <c r="P271"/>
  <c r="BK271"/>
  <c r="J271"/>
  <c r="BG271"/>
  <c r="BI270"/>
  <c r="BH270"/>
  <c r="BF270"/>
  <c r="BE270"/>
  <c r="T270"/>
  <c r="R270"/>
  <c r="P270"/>
  <c r="BK270"/>
  <c r="J270"/>
  <c r="BG270"/>
  <c r="BI269"/>
  <c r="BH269"/>
  <c r="BF269"/>
  <c r="BE269"/>
  <c r="T269"/>
  <c r="R269"/>
  <c r="P269"/>
  <c r="BK269"/>
  <c r="J269"/>
  <c r="BG269"/>
  <c r="BI268"/>
  <c r="BH268"/>
  <c r="BF268"/>
  <c r="BE268"/>
  <c r="T268"/>
  <c r="R268"/>
  <c r="P268"/>
  <c r="BK268"/>
  <c r="J268"/>
  <c r="BG268"/>
  <c r="BI267"/>
  <c r="BH267"/>
  <c r="BF267"/>
  <c r="BE267"/>
  <c r="T267"/>
  <c r="R267"/>
  <c r="P267"/>
  <c r="BK267"/>
  <c r="J267"/>
  <c r="BG267"/>
  <c r="BI266"/>
  <c r="BH266"/>
  <c r="BF266"/>
  <c r="BE266"/>
  <c r="T266"/>
  <c r="R266"/>
  <c r="P266"/>
  <c r="BK266"/>
  <c r="J266"/>
  <c r="BG266"/>
  <c r="BI265"/>
  <c r="BH265"/>
  <c r="BF265"/>
  <c r="BE265"/>
  <c r="T265"/>
  <c r="R265"/>
  <c r="P265"/>
  <c r="BK265"/>
  <c r="J265"/>
  <c r="BG265"/>
  <c r="BI264"/>
  <c r="BH264"/>
  <c r="BF264"/>
  <c r="BE264"/>
  <c r="T264"/>
  <c r="R264"/>
  <c r="P264"/>
  <c r="BK264"/>
  <c r="J264"/>
  <c r="BG264"/>
  <c r="BI263"/>
  <c r="BH263"/>
  <c r="BF263"/>
  <c r="BE263"/>
  <c r="T263"/>
  <c r="R263"/>
  <c r="P263"/>
  <c r="BK263"/>
  <c r="J263"/>
  <c r="BG263"/>
  <c r="BI262"/>
  <c r="BH262"/>
  <c r="BF262"/>
  <c r="BE262"/>
  <c r="T262"/>
  <c r="R262"/>
  <c r="P262"/>
  <c r="BK262"/>
  <c r="J262"/>
  <c r="BG262"/>
  <c r="BI261"/>
  <c r="BH261"/>
  <c r="BF261"/>
  <c r="BE261"/>
  <c r="T261"/>
  <c r="R261"/>
  <c r="P261"/>
  <c r="BK261"/>
  <c r="J261"/>
  <c r="BG261"/>
  <c r="BI260"/>
  <c r="BH260"/>
  <c r="BF260"/>
  <c r="BE260"/>
  <c r="T260"/>
  <c r="R260"/>
  <c r="P260"/>
  <c r="BK260"/>
  <c r="J260"/>
  <c r="BG260"/>
  <c r="BI258"/>
  <c r="BH258"/>
  <c r="BF258"/>
  <c r="BE258"/>
  <c r="T258"/>
  <c r="R258"/>
  <c r="P258"/>
  <c r="BK258"/>
  <c r="J258"/>
  <c r="BG258"/>
  <c r="BI257"/>
  <c r="BH257"/>
  <c r="BF257"/>
  <c r="BE257"/>
  <c r="T257"/>
  <c r="R257"/>
  <c r="P257"/>
  <c r="BK257"/>
  <c r="J257"/>
  <c r="BG257"/>
  <c r="BI256"/>
  <c r="BH256"/>
  <c r="BF256"/>
  <c r="BE256"/>
  <c r="T256"/>
  <c r="R256"/>
  <c r="P256"/>
  <c r="BK256"/>
  <c r="J256"/>
  <c r="BG256"/>
  <c r="BI255"/>
  <c r="BH255"/>
  <c r="BF255"/>
  <c r="BE255"/>
  <c r="T255"/>
  <c r="R255"/>
  <c r="P255"/>
  <c r="BK255"/>
  <c r="J255"/>
  <c r="BG255"/>
  <c r="BI254"/>
  <c r="BH254"/>
  <c r="BF254"/>
  <c r="BE254"/>
  <c r="T254"/>
  <c r="R254"/>
  <c r="P254"/>
  <c r="BK254"/>
  <c r="J254"/>
  <c r="BG254"/>
  <c r="BI253"/>
  <c r="BH253"/>
  <c r="BF253"/>
  <c r="BE253"/>
  <c r="T253"/>
  <c r="R253"/>
  <c r="P253"/>
  <c r="BK253"/>
  <c r="J253"/>
  <c r="BG253"/>
  <c r="BI252"/>
  <c r="BH252"/>
  <c r="BF252"/>
  <c r="BE252"/>
  <c r="T252"/>
  <c r="R252"/>
  <c r="P252"/>
  <c r="BK252"/>
  <c r="J252"/>
  <c r="BG252"/>
  <c r="BI251"/>
  <c r="BH251"/>
  <c r="BF251"/>
  <c r="BE251"/>
  <c r="T251"/>
  <c r="R251"/>
  <c r="P251"/>
  <c r="BK251"/>
  <c r="J251"/>
  <c r="BG251"/>
  <c r="BI250"/>
  <c r="BH250"/>
  <c r="BF250"/>
  <c r="BE250"/>
  <c r="T250"/>
  <c r="R250"/>
  <c r="P250"/>
  <c r="BK250"/>
  <c r="J250"/>
  <c r="BG250"/>
  <c r="BI249"/>
  <c r="BH249"/>
  <c r="BF249"/>
  <c r="BE249"/>
  <c r="T249"/>
  <c r="R249"/>
  <c r="P249"/>
  <c r="BK249"/>
  <c r="J249"/>
  <c r="BG249"/>
  <c r="BI248"/>
  <c r="BH248"/>
  <c r="BF248"/>
  <c r="BE248"/>
  <c r="T248"/>
  <c r="R248"/>
  <c r="P248"/>
  <c r="BK248"/>
  <c r="J248"/>
  <c r="BG248"/>
  <c r="BI247"/>
  <c r="BH247"/>
  <c r="BF247"/>
  <c r="BE247"/>
  <c r="T247"/>
  <c r="R247"/>
  <c r="P247"/>
  <c r="BK247"/>
  <c r="J247"/>
  <c r="BG247"/>
  <c r="BI246"/>
  <c r="BH246"/>
  <c r="BF246"/>
  <c r="BE246"/>
  <c r="T246"/>
  <c r="R246"/>
  <c r="P246"/>
  <c r="BK246"/>
  <c r="J246"/>
  <c r="BG246"/>
  <c r="BI245"/>
  <c r="BH245"/>
  <c r="BF245"/>
  <c r="BE245"/>
  <c r="T245"/>
  <c r="R245"/>
  <c r="P245"/>
  <c r="BK245"/>
  <c r="J245"/>
  <c r="BG245"/>
  <c r="BI244"/>
  <c r="BH244"/>
  <c r="BF244"/>
  <c r="BE244"/>
  <c r="T244"/>
  <c r="R244"/>
  <c r="P244"/>
  <c r="BK244"/>
  <c r="J244"/>
  <c r="BG244"/>
  <c r="BI243"/>
  <c r="BH243"/>
  <c r="BF243"/>
  <c r="BE243"/>
  <c r="T243"/>
  <c r="R243"/>
  <c r="P243"/>
  <c r="BK243"/>
  <c r="J243"/>
  <c r="BG243"/>
  <c r="BI242"/>
  <c r="BH242"/>
  <c r="BF242"/>
  <c r="BE242"/>
  <c r="T242"/>
  <c r="R242"/>
  <c r="P242"/>
  <c r="BK242"/>
  <c r="J242"/>
  <c r="BG242"/>
  <c r="BI241"/>
  <c r="BH241"/>
  <c r="BF241"/>
  <c r="BE241"/>
  <c r="T241"/>
  <c r="R241"/>
  <c r="P241"/>
  <c r="BK241"/>
  <c r="J241"/>
  <c r="BG241"/>
  <c r="BI240"/>
  <c r="BH240"/>
  <c r="BF240"/>
  <c r="BE240"/>
  <c r="T240"/>
  <c r="R240"/>
  <c r="P240"/>
  <c r="BK240"/>
  <c r="J240"/>
  <c r="BG240"/>
  <c r="BI239"/>
  <c r="BH239"/>
  <c r="BF239"/>
  <c r="BE239"/>
  <c r="T239"/>
  <c r="T238"/>
  <c r="R239"/>
  <c r="R238"/>
  <c r="P239"/>
  <c r="P238"/>
  <c r="BK239"/>
  <c r="BK238"/>
  <c r="J238"/>
  <c r="J239"/>
  <c r="BG239"/>
  <c r="J73"/>
  <c r="BI237"/>
  <c r="BH237"/>
  <c r="BF237"/>
  <c r="BE237"/>
  <c r="T237"/>
  <c r="R237"/>
  <c r="P237"/>
  <c r="BK237"/>
  <c r="J237"/>
  <c r="BG237"/>
  <c r="BI236"/>
  <c r="BH236"/>
  <c r="BF236"/>
  <c r="BE236"/>
  <c r="T236"/>
  <c r="R236"/>
  <c r="P236"/>
  <c r="BK236"/>
  <c r="J236"/>
  <c r="BG236"/>
  <c r="BI235"/>
  <c r="BH235"/>
  <c r="BF235"/>
  <c r="BE235"/>
  <c r="T235"/>
  <c r="R235"/>
  <c r="P235"/>
  <c r="BK235"/>
  <c r="J235"/>
  <c r="BG235"/>
  <c r="BI234"/>
  <c r="BH234"/>
  <c r="BF234"/>
  <c r="BE234"/>
  <c r="T234"/>
  <c r="R234"/>
  <c r="P234"/>
  <c r="BK234"/>
  <c r="J234"/>
  <c r="BG234"/>
  <c r="BI233"/>
  <c r="BH233"/>
  <c r="BF233"/>
  <c r="BE233"/>
  <c r="T233"/>
  <c r="R233"/>
  <c r="P233"/>
  <c r="BK233"/>
  <c r="J233"/>
  <c r="BG233"/>
  <c r="BI232"/>
  <c r="BH232"/>
  <c r="BF232"/>
  <c r="BE232"/>
  <c r="T232"/>
  <c r="R232"/>
  <c r="P232"/>
  <c r="BK232"/>
  <c r="J232"/>
  <c r="BG232"/>
  <c r="BI231"/>
  <c r="BH231"/>
  <c r="BF231"/>
  <c r="BE231"/>
  <c r="T231"/>
  <c r="R231"/>
  <c r="P231"/>
  <c r="BK231"/>
  <c r="J231"/>
  <c r="BG231"/>
  <c r="BI230"/>
  <c r="BH230"/>
  <c r="BF230"/>
  <c r="BE230"/>
  <c r="T230"/>
  <c r="R230"/>
  <c r="P230"/>
  <c r="BK230"/>
  <c r="J230"/>
  <c r="BG230"/>
  <c r="BI229"/>
  <c r="BH229"/>
  <c r="BF229"/>
  <c r="BE229"/>
  <c r="T229"/>
  <c r="R229"/>
  <c r="P229"/>
  <c r="BK229"/>
  <c r="J229"/>
  <c r="BG229"/>
  <c r="BI228"/>
  <c r="BH228"/>
  <c r="BF228"/>
  <c r="BE228"/>
  <c r="T228"/>
  <c r="R228"/>
  <c r="P228"/>
  <c r="BK228"/>
  <c r="J228"/>
  <c r="BG228"/>
  <c r="BI227"/>
  <c r="BH227"/>
  <c r="BF227"/>
  <c r="BE227"/>
  <c r="T227"/>
  <c r="T226"/>
  <c r="R227"/>
  <c r="R226"/>
  <c r="P227"/>
  <c r="P226"/>
  <c r="BK227"/>
  <c r="BK226"/>
  <c r="J226"/>
  <c r="J227"/>
  <c r="BG227"/>
  <c r="J72"/>
  <c r="BI225"/>
  <c r="BH225"/>
  <c r="BF225"/>
  <c r="BE225"/>
  <c r="T225"/>
  <c r="R225"/>
  <c r="P225"/>
  <c r="BK225"/>
  <c r="J225"/>
  <c r="BG225"/>
  <c r="BI224"/>
  <c r="BH224"/>
  <c r="BF224"/>
  <c r="BE224"/>
  <c r="T224"/>
  <c r="T223"/>
  <c r="R224"/>
  <c r="R223"/>
  <c r="P224"/>
  <c r="P223"/>
  <c r="BK224"/>
  <c r="BK223"/>
  <c r="J223"/>
  <c r="J224"/>
  <c r="BG224"/>
  <c r="J71"/>
  <c r="BI222"/>
  <c r="BH222"/>
  <c r="BF222"/>
  <c r="BE222"/>
  <c r="T222"/>
  <c r="R222"/>
  <c r="P222"/>
  <c r="BK222"/>
  <c r="J222"/>
  <c r="BG222"/>
  <c r="BI221"/>
  <c r="BH221"/>
  <c r="BF221"/>
  <c r="BE221"/>
  <c r="T221"/>
  <c r="R221"/>
  <c r="P221"/>
  <c r="BK221"/>
  <c r="J221"/>
  <c r="BG221"/>
  <c r="BI220"/>
  <c r="BH220"/>
  <c r="BF220"/>
  <c r="BE220"/>
  <c r="T220"/>
  <c r="R220"/>
  <c r="P220"/>
  <c r="BK220"/>
  <c r="J220"/>
  <c r="BG220"/>
  <c r="BI219"/>
  <c r="BH219"/>
  <c r="BF219"/>
  <c r="BE219"/>
  <c r="T219"/>
  <c r="T218"/>
  <c r="R219"/>
  <c r="R218"/>
  <c r="P219"/>
  <c r="P218"/>
  <c r="BK219"/>
  <c r="BK218"/>
  <c r="J218"/>
  <c r="J219"/>
  <c r="BG219"/>
  <c r="J70"/>
  <c r="BI217"/>
  <c r="BH217"/>
  <c r="BF217"/>
  <c r="BE217"/>
  <c r="T217"/>
  <c r="R217"/>
  <c r="P217"/>
  <c r="BK217"/>
  <c r="J217"/>
  <c r="BG217"/>
  <c r="BI216"/>
  <c r="BH216"/>
  <c r="BF216"/>
  <c r="BE216"/>
  <c r="T216"/>
  <c r="R216"/>
  <c r="P216"/>
  <c r="BK216"/>
  <c r="J216"/>
  <c r="BG216"/>
  <c r="BI214"/>
  <c r="BH214"/>
  <c r="BF214"/>
  <c r="BE214"/>
  <c r="T214"/>
  <c r="R214"/>
  <c r="P214"/>
  <c r="BK214"/>
  <c r="J214"/>
  <c r="BG214"/>
  <c r="BI213"/>
  <c r="BH213"/>
  <c r="BF213"/>
  <c r="BE213"/>
  <c r="T213"/>
  <c r="R213"/>
  <c r="P213"/>
  <c r="BK213"/>
  <c r="J213"/>
  <c r="BG213"/>
  <c r="BI212"/>
  <c r="BH212"/>
  <c r="BF212"/>
  <c r="BE212"/>
  <c r="T212"/>
  <c r="R212"/>
  <c r="P212"/>
  <c r="BK212"/>
  <c r="J212"/>
  <c r="BG212"/>
  <c r="BI211"/>
  <c r="BH211"/>
  <c r="BF211"/>
  <c r="BE211"/>
  <c r="T211"/>
  <c r="R211"/>
  <c r="P211"/>
  <c r="BK211"/>
  <c r="J211"/>
  <c r="BG211"/>
  <c r="BI210"/>
  <c r="BH210"/>
  <c r="BF210"/>
  <c r="BE210"/>
  <c r="T210"/>
  <c r="R210"/>
  <c r="P210"/>
  <c r="BK210"/>
  <c r="J210"/>
  <c r="BG210"/>
  <c r="BI209"/>
  <c r="BH209"/>
  <c r="BF209"/>
  <c r="BE209"/>
  <c r="T209"/>
  <c r="R209"/>
  <c r="P209"/>
  <c r="BK209"/>
  <c r="J209"/>
  <c r="BG209"/>
  <c r="BI208"/>
  <c r="BH208"/>
  <c r="BF208"/>
  <c r="BE208"/>
  <c r="T208"/>
  <c r="T207"/>
  <c r="T206"/>
  <c r="R208"/>
  <c r="R207"/>
  <c r="R206"/>
  <c r="P208"/>
  <c r="P207"/>
  <c r="P206"/>
  <c r="BK208"/>
  <c r="BK207"/>
  <c r="J207"/>
  <c r="BK206"/>
  <c r="J206"/>
  <c r="J208"/>
  <c r="BG208"/>
  <c r="J69"/>
  <c r="J68"/>
  <c r="BI205"/>
  <c r="BH205"/>
  <c r="BF205"/>
  <c r="BE205"/>
  <c r="T205"/>
  <c r="T204"/>
  <c r="R205"/>
  <c r="R204"/>
  <c r="P205"/>
  <c r="P204"/>
  <c r="BK205"/>
  <c r="BK204"/>
  <c r="J204"/>
  <c r="J205"/>
  <c r="BG205"/>
  <c r="J67"/>
  <c r="BI203"/>
  <c r="BH203"/>
  <c r="BF203"/>
  <c r="BE203"/>
  <c r="T203"/>
  <c r="R203"/>
  <c r="P203"/>
  <c r="BK203"/>
  <c r="J203"/>
  <c r="BG203"/>
  <c r="BI202"/>
  <c r="BH202"/>
  <c r="BF202"/>
  <c r="BE202"/>
  <c r="T202"/>
  <c r="R202"/>
  <c r="P202"/>
  <c r="BK202"/>
  <c r="J202"/>
  <c r="BG202"/>
  <c r="BI201"/>
  <c r="BH201"/>
  <c r="BF201"/>
  <c r="BE201"/>
  <c r="T201"/>
  <c r="R201"/>
  <c r="P201"/>
  <c r="BK201"/>
  <c r="J201"/>
  <c r="BG201"/>
  <c r="BI200"/>
  <c r="BH200"/>
  <c r="BF200"/>
  <c r="BE200"/>
  <c r="T200"/>
  <c r="R200"/>
  <c r="P200"/>
  <c r="BK200"/>
  <c r="J200"/>
  <c r="BG200"/>
  <c r="BI199"/>
  <c r="BH199"/>
  <c r="BF199"/>
  <c r="BE199"/>
  <c r="T199"/>
  <c r="R199"/>
  <c r="P199"/>
  <c r="BK199"/>
  <c r="J199"/>
  <c r="BG19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T195"/>
  <c r="R196"/>
  <c r="R195"/>
  <c r="P196"/>
  <c r="P195"/>
  <c r="BK196"/>
  <c r="BK195"/>
  <c r="J195"/>
  <c r="J196"/>
  <c r="BG196"/>
  <c r="J66"/>
  <c r="BI194"/>
  <c r="BH194"/>
  <c r="BF194"/>
  <c r="BE194"/>
  <c r="T194"/>
  <c r="R194"/>
  <c r="P194"/>
  <c r="BK194"/>
  <c r="J194"/>
  <c r="BG194"/>
  <c r="BI193"/>
  <c r="BH193"/>
  <c r="BF193"/>
  <c r="BE193"/>
  <c r="T193"/>
  <c r="R193"/>
  <c r="P193"/>
  <c r="BK193"/>
  <c r="J193"/>
  <c r="BG193"/>
  <c r="BI192"/>
  <c r="BH192"/>
  <c r="BF192"/>
  <c r="BE192"/>
  <c r="T192"/>
  <c r="R192"/>
  <c r="P192"/>
  <c r="BK192"/>
  <c r="J192"/>
  <c r="BG192"/>
  <c r="BI191"/>
  <c r="BH191"/>
  <c r="BF191"/>
  <c r="BE191"/>
  <c r="T191"/>
  <c r="R191"/>
  <c r="P191"/>
  <c r="BK191"/>
  <c r="J191"/>
  <c r="BG191"/>
  <c r="BI190"/>
  <c r="BH190"/>
  <c r="BF190"/>
  <c r="BE190"/>
  <c r="T190"/>
  <c r="R190"/>
  <c r="P190"/>
  <c r="BK190"/>
  <c r="J190"/>
  <c r="BG190"/>
  <c r="BI189"/>
  <c r="BH189"/>
  <c r="BF189"/>
  <c r="BE189"/>
  <c r="T189"/>
  <c r="R189"/>
  <c r="P189"/>
  <c r="BK189"/>
  <c r="J189"/>
  <c r="BG189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6"/>
  <c r="BH186"/>
  <c r="BF186"/>
  <c r="BE186"/>
  <c r="T186"/>
  <c r="R186"/>
  <c r="P186"/>
  <c r="BK186"/>
  <c r="J186"/>
  <c r="BG186"/>
  <c r="BI185"/>
  <c r="BH185"/>
  <c r="BF185"/>
  <c r="BE185"/>
  <c r="T185"/>
  <c r="R185"/>
  <c r="P185"/>
  <c r="BK185"/>
  <c r="J185"/>
  <c r="BG185"/>
  <c r="BI184"/>
  <c r="BH184"/>
  <c r="BF184"/>
  <c r="BE184"/>
  <c r="T184"/>
  <c r="R184"/>
  <c r="P184"/>
  <c r="BK184"/>
  <c r="J184"/>
  <c r="BG184"/>
  <c r="BI183"/>
  <c r="BH183"/>
  <c r="BF183"/>
  <c r="BE183"/>
  <c r="T183"/>
  <c r="R183"/>
  <c r="P183"/>
  <c r="BK183"/>
  <c r="J183"/>
  <c r="BG183"/>
  <c r="BI182"/>
  <c r="BH182"/>
  <c r="BF182"/>
  <c r="BE182"/>
  <c r="T182"/>
  <c r="R182"/>
  <c r="P182"/>
  <c r="BK182"/>
  <c r="J182"/>
  <c r="BG182"/>
  <c r="BI181"/>
  <c r="BH181"/>
  <c r="BF181"/>
  <c r="BE181"/>
  <c r="T181"/>
  <c r="R181"/>
  <c r="P181"/>
  <c r="BK181"/>
  <c r="J181"/>
  <c r="BG181"/>
  <c r="BI180"/>
  <c r="BH180"/>
  <c r="BF180"/>
  <c r="BE180"/>
  <c r="T180"/>
  <c r="R180"/>
  <c r="P180"/>
  <c r="BK180"/>
  <c r="J180"/>
  <c r="BG180"/>
  <c r="BI179"/>
  <c r="BH179"/>
  <c r="BF179"/>
  <c r="BE179"/>
  <c r="T179"/>
  <c r="R179"/>
  <c r="P179"/>
  <c r="BK179"/>
  <c r="J179"/>
  <c r="BG179"/>
  <c r="BI178"/>
  <c r="BH178"/>
  <c r="BF178"/>
  <c r="BE178"/>
  <c r="T178"/>
  <c r="R178"/>
  <c r="P178"/>
  <c r="BK178"/>
  <c r="J178"/>
  <c r="BG178"/>
  <c r="BI177"/>
  <c r="BH177"/>
  <c r="BF177"/>
  <c r="BE177"/>
  <c r="T177"/>
  <c r="R177"/>
  <c r="P177"/>
  <c r="BK177"/>
  <c r="J177"/>
  <c r="BG177"/>
  <c r="BI176"/>
  <c r="BH176"/>
  <c r="BF176"/>
  <c r="BE176"/>
  <c r="T176"/>
  <c r="R176"/>
  <c r="P176"/>
  <c r="BK176"/>
  <c r="J176"/>
  <c r="BG176"/>
  <c r="BI175"/>
  <c r="BH175"/>
  <c r="BF175"/>
  <c r="BE175"/>
  <c r="T175"/>
  <c r="R175"/>
  <c r="P175"/>
  <c r="BK175"/>
  <c r="J175"/>
  <c r="BG175"/>
  <c r="BI174"/>
  <c r="BH174"/>
  <c r="BF174"/>
  <c r="BE174"/>
  <c r="T174"/>
  <c r="R174"/>
  <c r="P174"/>
  <c r="BK174"/>
  <c r="J174"/>
  <c r="BG174"/>
  <c r="BI173"/>
  <c r="BH173"/>
  <c r="BF173"/>
  <c r="BE173"/>
  <c r="T173"/>
  <c r="R173"/>
  <c r="P173"/>
  <c r="BK173"/>
  <c r="J173"/>
  <c r="BG173"/>
  <c r="BI171"/>
  <c r="BH171"/>
  <c r="BF171"/>
  <c r="BE171"/>
  <c r="T171"/>
  <c r="R171"/>
  <c r="P171"/>
  <c r="BK171"/>
  <c r="J171"/>
  <c r="BG171"/>
  <c r="BI170"/>
  <c r="BH170"/>
  <c r="BF170"/>
  <c r="BE170"/>
  <c r="T170"/>
  <c r="R170"/>
  <c r="P170"/>
  <c r="BK170"/>
  <c r="J170"/>
  <c r="BG170"/>
  <c r="BI169"/>
  <c r="BH169"/>
  <c r="BF169"/>
  <c r="BE169"/>
  <c r="T169"/>
  <c r="R169"/>
  <c r="P169"/>
  <c r="BK169"/>
  <c r="J169"/>
  <c r="BG169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5"/>
  <c r="BH165"/>
  <c r="BF165"/>
  <c r="BE165"/>
  <c r="T165"/>
  <c r="R165"/>
  <c r="P165"/>
  <c r="BK165"/>
  <c r="J165"/>
  <c r="BG165"/>
  <c r="BI164"/>
  <c r="BH164"/>
  <c r="BF164"/>
  <c r="BE164"/>
  <c r="T164"/>
  <c r="R164"/>
  <c r="P164"/>
  <c r="BK164"/>
  <c r="J164"/>
  <c r="BG164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T159"/>
  <c r="R160"/>
  <c r="R159"/>
  <c r="P160"/>
  <c r="P159"/>
  <c r="BK160"/>
  <c r="BK159"/>
  <c r="J159"/>
  <c r="J160"/>
  <c r="BG160"/>
  <c r="J65"/>
  <c r="BI158"/>
  <c r="BH158"/>
  <c r="BF158"/>
  <c r="BE158"/>
  <c r="T158"/>
  <c r="R158"/>
  <c r="P158"/>
  <c r="BK158"/>
  <c r="J158"/>
  <c r="BG158"/>
  <c r="BI157"/>
  <c r="BH157"/>
  <c r="BF157"/>
  <c r="BE157"/>
  <c r="T157"/>
  <c r="T156"/>
  <c r="R157"/>
  <c r="R156"/>
  <c r="P157"/>
  <c r="P156"/>
  <c r="BK157"/>
  <c r="BK156"/>
  <c r="J156"/>
  <c r="J157"/>
  <c r="BG157"/>
  <c r="J64"/>
  <c r="BI155"/>
  <c r="BH155"/>
  <c r="BF155"/>
  <c r="BE155"/>
  <c r="T155"/>
  <c r="R155"/>
  <c r="P155"/>
  <c r="BK155"/>
  <c r="J155"/>
  <c r="BG155"/>
  <c r="BI153"/>
  <c r="BH153"/>
  <c r="BF153"/>
  <c r="BE153"/>
  <c r="T153"/>
  <c r="R153"/>
  <c r="P153"/>
  <c r="BK153"/>
  <c r="J153"/>
  <c r="BG153"/>
  <c r="BI152"/>
  <c r="BH152"/>
  <c r="BF152"/>
  <c r="BE152"/>
  <c r="T152"/>
  <c r="R152"/>
  <c r="P152"/>
  <c r="BK152"/>
  <c r="J152"/>
  <c r="BG152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4"/>
  <c r="BH134"/>
  <c r="BF134"/>
  <c r="BE134"/>
  <c r="T134"/>
  <c r="R134"/>
  <c r="P134"/>
  <c r="BK134"/>
  <c r="J134"/>
  <c r="BG134"/>
  <c r="BI132"/>
  <c r="BH132"/>
  <c r="BF132"/>
  <c r="BE132"/>
  <c r="T132"/>
  <c r="R132"/>
  <c r="P132"/>
  <c r="BK132"/>
  <c r="J132"/>
  <c r="BG132"/>
  <c r="BI130"/>
  <c r="BH130"/>
  <c r="BF130"/>
  <c r="BE130"/>
  <c r="T130"/>
  <c r="R130"/>
  <c r="P130"/>
  <c r="BK130"/>
  <c r="J130"/>
  <c r="BG130"/>
  <c r="BI129"/>
  <c r="BH129"/>
  <c r="BF129"/>
  <c r="BE129"/>
  <c r="T129"/>
  <c r="R129"/>
  <c r="P129"/>
  <c r="BK129"/>
  <c r="J129"/>
  <c r="BG129"/>
  <c r="BI128"/>
  <c r="BH128"/>
  <c r="BF128"/>
  <c r="BE128"/>
  <c r="T128"/>
  <c r="R128"/>
  <c r="P128"/>
  <c r="BK128"/>
  <c r="J128"/>
  <c r="BG128"/>
  <c r="BI127"/>
  <c r="BH127"/>
  <c r="BF127"/>
  <c r="BE127"/>
  <c r="T127"/>
  <c r="R127"/>
  <c r="P127"/>
  <c r="BK127"/>
  <c r="J127"/>
  <c r="BG127"/>
  <c r="BI126"/>
  <c r="BH126"/>
  <c r="BF126"/>
  <c r="BE126"/>
  <c r="T126"/>
  <c r="R126"/>
  <c r="P126"/>
  <c r="BK126"/>
  <c r="J126"/>
  <c r="BG126"/>
  <c r="BI125"/>
  <c r="BH125"/>
  <c r="BF125"/>
  <c r="BE125"/>
  <c r="T125"/>
  <c r="R125"/>
  <c r="P125"/>
  <c r="BK125"/>
  <c r="J125"/>
  <c r="BG125"/>
  <c r="BI124"/>
  <c r="BH124"/>
  <c r="BF124"/>
  <c r="BE124"/>
  <c r="T124"/>
  <c r="R124"/>
  <c r="P124"/>
  <c r="BK124"/>
  <c r="J124"/>
  <c r="BG124"/>
  <c r="BI123"/>
  <c r="BH123"/>
  <c r="BF123"/>
  <c r="BE123"/>
  <c r="T123"/>
  <c r="R123"/>
  <c r="P123"/>
  <c r="BK123"/>
  <c r="J123"/>
  <c r="BG123"/>
  <c r="BI122"/>
  <c r="BH122"/>
  <c r="BF122"/>
  <c r="BE122"/>
  <c r="T122"/>
  <c r="R122"/>
  <c r="P122"/>
  <c r="BK122"/>
  <c r="J122"/>
  <c r="BG122"/>
  <c r="BI121"/>
  <c r="BH121"/>
  <c r="BF121"/>
  <c r="BE121"/>
  <c r="T121"/>
  <c r="R121"/>
  <c r="P121"/>
  <c r="BK121"/>
  <c r="J121"/>
  <c r="BG121"/>
  <c r="BI120"/>
  <c r="BH120"/>
  <c r="BF120"/>
  <c r="BE120"/>
  <c r="T120"/>
  <c r="T119"/>
  <c r="R120"/>
  <c r="R119"/>
  <c r="P120"/>
  <c r="P119"/>
  <c r="BK120"/>
  <c r="BK119"/>
  <c r="J119"/>
  <c r="J120"/>
  <c r="BG120"/>
  <c r="J63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T114"/>
  <c r="R115"/>
  <c r="R114"/>
  <c r="P115"/>
  <c r="P114"/>
  <c r="BK115"/>
  <c r="BK114"/>
  <c r="J114"/>
  <c r="J115"/>
  <c r="BG115"/>
  <c r="J62"/>
  <c r="BI113"/>
  <c r="BH113"/>
  <c r="BF113"/>
  <c r="BE113"/>
  <c r="T113"/>
  <c r="R113"/>
  <c r="P113"/>
  <c r="BK113"/>
  <c r="J113"/>
  <c r="BG113"/>
  <c r="BI112"/>
  <c r="BH112"/>
  <c r="BF112"/>
  <c r="BE112"/>
  <c r="T112"/>
  <c r="R112"/>
  <c r="P112"/>
  <c r="BK112"/>
  <c r="J112"/>
  <c r="BG112"/>
  <c r="BI111"/>
  <c r="BH111"/>
  <c r="BF111"/>
  <c r="BE111"/>
  <c r="T111"/>
  <c r="R111"/>
  <c r="P111"/>
  <c r="BK111"/>
  <c r="J111"/>
  <c r="BG111"/>
  <c r="BI110"/>
  <c r="BH110"/>
  <c r="BF110"/>
  <c r="BE110"/>
  <c r="T110"/>
  <c r="R110"/>
  <c r="P110"/>
  <c r="BK110"/>
  <c r="J110"/>
  <c r="BG110"/>
  <c r="BI109"/>
  <c r="BH109"/>
  <c r="BF109"/>
  <c r="BE109"/>
  <c r="T109"/>
  <c r="R109"/>
  <c r="P109"/>
  <c r="BK109"/>
  <c r="J109"/>
  <c r="BG109"/>
  <c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F37"/>
  <c i="1" r="BD55"/>
  <c i="2" r="BH103"/>
  <c r="F36"/>
  <c i="1" r="BC55"/>
  <c i="2" r="BF103"/>
  <c r="J34"/>
  <c i="1" r="AW55"/>
  <c i="2" r="F34"/>
  <c i="1" r="BA55"/>
  <c i="2" r="BE103"/>
  <c r="J33"/>
  <c i="1" r="AV55"/>
  <c i="2" r="F33"/>
  <c i="1" r="AZ55"/>
  <c i="2" r="T103"/>
  <c r="T102"/>
  <c r="T101"/>
  <c r="T100"/>
  <c r="R103"/>
  <c r="R102"/>
  <c r="R101"/>
  <c r="R100"/>
  <c r="P103"/>
  <c r="P102"/>
  <c r="P101"/>
  <c r="P100"/>
  <c i="1" r="AU55"/>
  <c i="2" r="BK103"/>
  <c r="BK102"/>
  <c r="J102"/>
  <c r="BK101"/>
  <c r="J101"/>
  <c r="BK100"/>
  <c r="J100"/>
  <c r="J59"/>
  <c r="J30"/>
  <c i="1" r="AG55"/>
  <c i="2" r="J103"/>
  <c r="BG103"/>
  <c r="F35"/>
  <c i="1" r="BB55"/>
  <c i="2" r="J61"/>
  <c r="J60"/>
  <c r="J97"/>
  <c r="J96"/>
  <c r="F96"/>
  <c r="F94"/>
  <c r="E92"/>
  <c r="J55"/>
  <c r="J54"/>
  <c r="F54"/>
  <c r="F52"/>
  <c r="E50"/>
  <c r="J39"/>
  <c r="J18"/>
  <c r="E18"/>
  <c r="F97"/>
  <c r="F55"/>
  <c r="J17"/>
  <c r="J12"/>
  <c r="J94"/>
  <c r="J52"/>
  <c r="E7"/>
  <c r="E9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<sst xmlns="http://schemas.openxmlformats.org/spreadsheetml/2006/main">
  <si>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</si>
  <si>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</si>
  <si>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</si>
  <si>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</si>
  <si>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</si>
  <si>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{f03786e7-23f6-41d9-92b3-d065601df316}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</si>
  <si>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</si>
  <si>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</si>
  <si>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</si>
  <si>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</si>
  <si>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</si>
  <si>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</si>
  <si>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</si>
  <si>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</si>
  <si>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65419113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</si>
  <si>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</si>
  <si>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</si>
  <si>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Záhoří ON - oprava výpravní budovy</t>
  </si>
  <si>
    <t>KSO:</t>
  </si>
  <si>
    <t>CC-CZ:</t>
  </si>
  <si>
    <t>Místo:</t>
  </si>
  <si>
    <t xml:space="preserve"> </t>
  </si>
  <si>
    <t>Datum:</t>
  </si>
  <si>
    <t>29. 7. 2019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</si>
  <si>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</si>
  <si>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</si>
  <si>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</si>
  <si>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</si>
  <si>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</si>
  <si>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</si>
  <si>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</si>
  <si>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</si>
  <si>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</si>
  <si>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</si>
  <si>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</si>
  <si>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</si>
  <si>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</si>
  <si>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</si>
  <si>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</si>
  <si>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</si>
  <si>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</si>
  <si>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</si>
  <si>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</si>
  <si>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</si>
  <si>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</si>
  <si>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</si>
  <si>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</si>
  <si>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</si>
  <si>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</si>
  <si>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</si>
  <si>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</si>
  <si>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</si>
  <si>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</si>
  <si>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</si>
  <si>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</si>
  <si>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</si>
  <si>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</si>
  <si>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</si>
  <si>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</si>
  <si>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</si>
  <si>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</si>
  <si>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</si>
  <si>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</si>
  <si>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</si>
  <si>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</si>
  <si>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</si>
  <si>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</si>
  <si>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</si>
  <si>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</si>
  <si>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</si>
  <si>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</si>
  <si>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</si>
  <si>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</si>
  <si>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</si>
  <si>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</si>
  <si>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</si>
  <si>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{4dc321b5-e518-450d-92e8-ac65bb57e31d}</t>
  </si>
  <si>
    <t>2</t>
  </si>
  <si>
    <t>SO 02</t>
  </si>
  <si>
    <t>Čekárna</t>
  </si>
  <si>
    <t>{dd039241-543f-412e-9e82-a71e68385009}</t>
  </si>
  <si>
    <t>SO 03</t>
  </si>
  <si>
    <t>Vedlejší rozpočtové náklady</t>
  </si>
  <si>
    <t>{a11d45c8-394e-4d3f-bb51-8e28a791c178}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</si>
  <si>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</si>
  <si>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</si>
  <si>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</si>
  <si>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</si>
  <si>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</si>
  <si>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</si>
  <si>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</si>
  <si>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</si>
  <si>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</si>
  <si>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</si>
  <si>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</si>
  <si>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</si>
  <si>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</si>
  <si>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</si>
  <si>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</si>
  <si>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</si>
  <si>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</si>
  <si>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</si>
  <si>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</si>
  <si>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</si>
  <si>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</si>
  <si>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</si>
  <si>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Krytiny tvrdé</t>
  </si>
  <si>
    <t xml:space="preserve">    766 - Konstrukce truhlářské</t>
  </si>
  <si>
    <t xml:space="preserve">    767 - Konstrukce zámečnické</t>
  </si>
  <si>
    <t xml:space="preserve">    783 - Nátěry</t>
  </si>
  <si>
    <t xml:space="preserve">    784 - Malby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</si>
  <si>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</si>
  <si>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</si>
  <si>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</si>
  <si>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</si>
  <si>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</si>
  <si>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</si>
  <si>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</si>
  <si>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</si>
  <si>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</si>
  <si>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</si>
  <si>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</si>
  <si>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</si>
  <si>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</si>
  <si>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</si>
  <si>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</si>
  <si>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</si>
  <si>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</si>
  <si>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</si>
  <si>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</si>
  <si>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</si>
  <si>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</si>
  <si>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</si>
  <si>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ve zdivu nadzákladovém cihlami pálenými plochy přes 0,0225 m2 do 0,09 m2, ve zdi tl. do 300 mm</t>
  </si>
  <si>
    <t>kus</t>
  </si>
  <si>
    <t>CS ÚRS 2019 01</t>
  </si>
  <si>
    <t>4</t>
  </si>
  <si>
    <t>-1683859975</t>
  </si>
  <si>
    <t>310237241</t>
  </si>
  <si>
    <t>Zazdívka otvorů ve zdivu nadzákladovém cihlami pálenými plochy přes 0,09 m2 do 0,25 m2, ve zdi tl. do 300 mm</t>
  </si>
  <si>
    <t>422988806</t>
  </si>
  <si>
    <t>310278842</t>
  </si>
  <si>
    <t>Zazdívka otvorů pl do 1 m2 ve zdivu nadzákladovém z nepálených tvárnic tl do 300 mm</t>
  </si>
  <si>
    <t>m3</t>
  </si>
  <si>
    <t>-1498610085</t>
  </si>
  <si>
    <t>P</t>
  </si>
  <si>
    <t>Poznámka k položce:_x000d_
Zazdívka otvorů do 1 m2, pórobet. tvárnice, tl. 25 cm</t>
  </si>
  <si>
    <t>316381116</t>
  </si>
  <si>
    <t>Komínové krycí desky z betonu tř. C 12/15 až C 16/20 s případnou konstrukční obvodovou výztuží včetně bednění, s potěrem nebo s povrchem vyhlazeným ve spádu k okrajům, s přesahem do 70 mm sešikmeným v podhledu proti zatékání, tl. přes 80 do 100 mm</t>
  </si>
  <si>
    <t>m2</t>
  </si>
  <si>
    <t>-2037458675</t>
  </si>
  <si>
    <t>5</t>
  </si>
  <si>
    <t>317235811</t>
  </si>
  <si>
    <t>Doplnění zdiva hlavních a kordonových říms s dodáním hmot, cihlami pálenými na maltu</t>
  </si>
  <si>
    <t>1329085048</t>
  </si>
  <si>
    <t>6</t>
  </si>
  <si>
    <t>319202321</t>
  </si>
  <si>
    <t>Vyrovnání nerovného povrchu vnitřního i vnějšího zdiva přizděním, tl. přes 30 do 80 mm</t>
  </si>
  <si>
    <t>-1791096484</t>
  </si>
  <si>
    <t>7</t>
  </si>
  <si>
    <t>892466327</t>
  </si>
  <si>
    <t>8</t>
  </si>
  <si>
    <t>319202331</t>
  </si>
  <si>
    <t>Vyrovnání nerovného povrchu vnitřního i vnějšího zdiva přizděním, tl. přes 80 do 150 mm</t>
  </si>
  <si>
    <t>-1294960922</t>
  </si>
  <si>
    <t>9</t>
  </si>
  <si>
    <t>314231164</t>
  </si>
  <si>
    <t>Zdivo komínů a ventilací volně stojících z cihel pálených lícových včetně spárování, pevnosti P 60, na maltu MVC dl. 290 mm (český formát 290x140x65 mm) plných</t>
  </si>
  <si>
    <t>183317096</t>
  </si>
  <si>
    <t>10</t>
  </si>
  <si>
    <t>349235851</t>
  </si>
  <si>
    <t>Doplnění plošných fasádních prvků (s dodáním hmot) vyložených do 80 mm</t>
  </si>
  <si>
    <t>-1518425315</t>
  </si>
  <si>
    <t>Vodorovné konstrukce</t>
  </si>
  <si>
    <t>11</t>
  </si>
  <si>
    <t>417321414</t>
  </si>
  <si>
    <t>Ztužující pásy a věnce z betonu železového (bez výztuže) tř. C 20/25</t>
  </si>
  <si>
    <t>1582536871</t>
  </si>
  <si>
    <t>12</t>
  </si>
  <si>
    <t>417351115</t>
  </si>
  <si>
    <t>Bednění bočnic ztužujících pásů a věnců včetně vzpěr zřízení</t>
  </si>
  <si>
    <t>357729937</t>
  </si>
  <si>
    <t>13</t>
  </si>
  <si>
    <t>417351116</t>
  </si>
  <si>
    <t>Bednění bočnic ztužujících pásů a věnců včetně vzpěr odstranění</t>
  </si>
  <si>
    <t>1742873114</t>
  </si>
  <si>
    <t>14</t>
  </si>
  <si>
    <t>417361821</t>
  </si>
  <si>
    <t>Výztuž ztužujících pásů a věnců z betonářské oceli 10 505 (R) nebo BSt 500</t>
  </si>
  <si>
    <t>t</t>
  </si>
  <si>
    <t>2056380113</t>
  </si>
  <si>
    <t>Úpravy povrchů, podlahy a osazování výplní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</si>
  <si>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</si>
  <si>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</si>
  <si>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m</t>
  </si>
  <si>
    <t>1167183088</t>
  </si>
  <si>
    <t>16</t>
  </si>
  <si>
    <t>M</t>
  </si>
  <si>
    <t>59051476</t>
  </si>
  <si>
    <t>profil okenní začišťovací se sklovláknitou armovací tkaninou 9 mm/2,4 m</t>
  </si>
  <si>
    <t>314095646</t>
  </si>
  <si>
    <t>17</t>
  </si>
  <si>
    <t>629991011</t>
  </si>
  <si>
    <t>Zakrytí vnějších ploch před znečištěním včetně pozdějšího odkrytí výplní otvorů a svislých ploch fólií přilepenou lepící páskou</t>
  </si>
  <si>
    <t>1852564577</t>
  </si>
  <si>
    <t>18</t>
  </si>
  <si>
    <t>612315302</t>
  </si>
  <si>
    <t>Vápenná omítka ostění nebo nadpraží štuková</t>
  </si>
  <si>
    <t>-88315060</t>
  </si>
  <si>
    <t>19</t>
  </si>
  <si>
    <t>622143003</t>
  </si>
  <si>
    <t>Montáž omítkových profilů plastových nebo pozinkovaných, upevněných vtlačením do podkladní vrstvy nebo přibitím rohových s tkaninou</t>
  </si>
  <si>
    <t>1443354808</t>
  </si>
  <si>
    <t>20</t>
  </si>
  <si>
    <t>59051480</t>
  </si>
  <si>
    <t>profil rohový Al s tkaninou kontaktního zateplení</t>
  </si>
  <si>
    <t>188540266</t>
  </si>
  <si>
    <t>612142001</t>
  </si>
  <si>
    <t>Potažení vnitřních ploch pletivem v ploše nebo pruzích, na plném podkladu sklovláknitým vtlačením do tmelu stěn</t>
  </si>
  <si>
    <t>1166596007</t>
  </si>
  <si>
    <t>22</t>
  </si>
  <si>
    <t>629995213</t>
  </si>
  <si>
    <t>Očištění vnějších ploch tryskáním křemičitým pískem nesušeným ( metodou torbo tryskání), povrchu kamenného přírodního tvrdého</t>
  </si>
  <si>
    <t>-1647799198</t>
  </si>
  <si>
    <t>23</t>
  </si>
  <si>
    <t>-1082663515</t>
  </si>
  <si>
    <t>24</t>
  </si>
  <si>
    <t>783806815</t>
  </si>
  <si>
    <t>Odstranění nátěrů z omítek tlakovou vodou</t>
  </si>
  <si>
    <t>-401128776</t>
  </si>
  <si>
    <t>25</t>
  </si>
  <si>
    <t>622131121</t>
  </si>
  <si>
    <t>Penetrační disperzní nátěr vnějších stěn nanášený ručně</t>
  </si>
  <si>
    <t>228773402</t>
  </si>
  <si>
    <t>Poznámka k položce:_x000d_
Fluoridový čistič, pro dočištění zčernalých cihel, tyxotropní čirá pasta slabě kyselá, Po vyschnutí podkladu nanést fluoridový čistič a nechat působit 10 min, poté úmýt tlakovou vodou. Spotřeba 0,2 kg/m2</t>
  </si>
  <si>
    <t>26</t>
  </si>
  <si>
    <t>58562258</t>
  </si>
  <si>
    <t>prostředek čistící fasádní</t>
  </si>
  <si>
    <t>litr</t>
  </si>
  <si>
    <t>1635486253</t>
  </si>
  <si>
    <t>Poznámka k položce:_x000d_
Spotřeba: 0,2 kg/m2</t>
  </si>
  <si>
    <t>27</t>
  </si>
  <si>
    <t>985311112</t>
  </si>
  <si>
    <t>Reprofilace stěn cementovými sanačními maltami tl 20 mm</t>
  </si>
  <si>
    <t>1509580776</t>
  </si>
  <si>
    <t>Poznámka k položce:_x000d_
!!!D+M Minerální opravná malta na kámen/cihlu, pro doplnění původní profilace cihelného zdiva!!!</t>
  </si>
  <si>
    <t>28</t>
  </si>
  <si>
    <t>784672035</t>
  </si>
  <si>
    <t>Písmomalířské práce výšky písmen nebo číslic do 500 mm v místnostech výšky přes 5,00 m</t>
  </si>
  <si>
    <t>1835661981</t>
  </si>
  <si>
    <t>Poznámka k položce:_x000d_
12 x písmeno "ZÁHOŘÍ"_x000d_
_x000d_
Obnova nápisu na štítech budovy</t>
  </si>
  <si>
    <t>29</t>
  </si>
  <si>
    <t>1717512245</t>
  </si>
  <si>
    <t>30</t>
  </si>
  <si>
    <t>-151402868</t>
  </si>
  <si>
    <t>31</t>
  </si>
  <si>
    <t>-1124854748</t>
  </si>
  <si>
    <t>32</t>
  </si>
  <si>
    <t>622325303</t>
  </si>
  <si>
    <t>Oprava vnější vápenné štukové omítky členitosti 2 v rozsahu do 30%</t>
  </si>
  <si>
    <t>-944937756</t>
  </si>
  <si>
    <t>33</t>
  </si>
  <si>
    <t>622325606</t>
  </si>
  <si>
    <t>Oprava vnější vápenné štukové omítky členitosti 5 v rozsahu do 50%</t>
  </si>
  <si>
    <t>1927148296</t>
  </si>
  <si>
    <t>34</t>
  </si>
  <si>
    <t>622325506</t>
  </si>
  <si>
    <t>Oprava vnější vápenné štukové omítky členitosti 4 v rozsahu do 50%</t>
  </si>
  <si>
    <t>875101936</t>
  </si>
  <si>
    <t>35</t>
  </si>
  <si>
    <t>622325508</t>
  </si>
  <si>
    <t>Oprava vnější vápenné štukové omítky členitosti 4 v rozsahu do 80%</t>
  </si>
  <si>
    <t>-1201236250</t>
  </si>
  <si>
    <t>36</t>
  </si>
  <si>
    <t>612822021</t>
  </si>
  <si>
    <t>Potažení štukem kapilárně aktivní omítky tloušťky do 2 mm</t>
  </si>
  <si>
    <t>-326418168</t>
  </si>
  <si>
    <t>Poznámka k položce:_x000d_
Úprava stěn aktivovaným štukem s přísadou</t>
  </si>
  <si>
    <t>37</t>
  </si>
  <si>
    <t>2059141876</t>
  </si>
  <si>
    <t>38</t>
  </si>
  <si>
    <t>622142001</t>
  </si>
  <si>
    <t>Potažení vnějších ploch pletivem v ploše nebo pruzích, na plném podkladu sklovláknitým vtlačením do tmelu stěn</t>
  </si>
  <si>
    <t>-1252089177</t>
  </si>
  <si>
    <t>39</t>
  </si>
  <si>
    <t>629995101</t>
  </si>
  <si>
    <t>Očištění vnějších ploch tlakovou vodou omytím</t>
  </si>
  <si>
    <t>852122463</t>
  </si>
  <si>
    <t>40</t>
  </si>
  <si>
    <t>985131311</t>
  </si>
  <si>
    <t>Očištění ploch stěn, rubu kleneb a podlah ruční dočištění ocelovými kartáči</t>
  </si>
  <si>
    <t>2014119792</t>
  </si>
  <si>
    <t>41</t>
  </si>
  <si>
    <t>622631011</t>
  </si>
  <si>
    <t>Spárování vnějších ploch pohledového zdiva z tvárnic nebo kamene, spárovací maltou stěn</t>
  </si>
  <si>
    <t>-1469042527</t>
  </si>
  <si>
    <t>42</t>
  </si>
  <si>
    <t>622631001</t>
  </si>
  <si>
    <t>Spárování vnějších ploch pohledového zdiva z cihel, spárovací maltou stěn</t>
  </si>
  <si>
    <t>-1904448331</t>
  </si>
  <si>
    <t>43</t>
  </si>
  <si>
    <t>783826655</t>
  </si>
  <si>
    <t>Hydrofobizační transparentní silikonový nátěr lícového zdiva</t>
  </si>
  <si>
    <t>-1069210891</t>
  </si>
  <si>
    <t>Poznámka k položce:_x000d_
Nátěr povrchů vodoodpudivý hydrofobní 1x Používá se jako ochrana povrchu ( tenkovrstvé omítky, beton, umělý a přírodní kámen, lícové cihly), v položce je kalkulován jednonásobný nátěr. Vysoká difůzní prostupnost. Spotřeba 0,15kg/m2</t>
  </si>
  <si>
    <t>44</t>
  </si>
  <si>
    <t>632451024</t>
  </si>
  <si>
    <t>Potěr cementový vyrovnávací z malty (MC-15) v pásu o průměrné (střední) tl. přes 40 do 50 mm</t>
  </si>
  <si>
    <t>872016294</t>
  </si>
  <si>
    <t>Trubní vedení</t>
  </si>
  <si>
    <t>45</t>
  </si>
  <si>
    <t>359901111</t>
  </si>
  <si>
    <t>Vyčištění stok jakékoliv výšky</t>
  </si>
  <si>
    <t>1670883336</t>
  </si>
  <si>
    <t>46</t>
  </si>
  <si>
    <t>359901212</t>
  </si>
  <si>
    <t>Monitoring stok (kamerový systém) jakékoli výšky stávající kanalizace</t>
  </si>
  <si>
    <t>-2105308539</t>
  </si>
  <si>
    <t>Ostatní konstrukce a práce, bourání</t>
  </si>
  <si>
    <t>47</t>
  </si>
  <si>
    <t>936104213</t>
  </si>
  <si>
    <t>Montáž odpadkového koše kotevními šrouby na pevný podklad</t>
  </si>
  <si>
    <t>-1284972993</t>
  </si>
  <si>
    <t>48</t>
  </si>
  <si>
    <t>74910134</t>
  </si>
  <si>
    <t>koš odpadkový betonový v 800mm 400x400mm</t>
  </si>
  <si>
    <t>-1855877062</t>
  </si>
  <si>
    <t>49</t>
  </si>
  <si>
    <t>936124113</t>
  </si>
  <si>
    <t>Montáž lavičky stabilní kotvené šrouby na pevný podklad</t>
  </si>
  <si>
    <t>369566682</t>
  </si>
  <si>
    <t>50</t>
  </si>
  <si>
    <t>74910107</t>
  </si>
  <si>
    <t xml:space="preserve">lavička s opěradlem kotvená 1800x715x820mm  konstrukce-litina, sedák-dřevo</t>
  </si>
  <si>
    <t>1446525185</t>
  </si>
  <si>
    <t>51</t>
  </si>
  <si>
    <t>941211112</t>
  </si>
  <si>
    <t>Montáž lešení řadového rámového lehkého pracovního s podlahami s provozním zatížením tř. 3 do 200 kg/m2 šířky tř. SW06 přes 0,6 do 0,9 m, výšky přes 10 do 25 m</t>
  </si>
  <si>
    <t>-391443369</t>
  </si>
  <si>
    <t>52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</si>
  <si>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</si>
  <si>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</si>
  <si>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1590579354</t>
  </si>
  <si>
    <t>VV</t>
  </si>
  <si>
    <t>1049,65*120 'Přepočtené koeficientem množství</t>
  </si>
  <si>
    <t>53</t>
  </si>
  <si>
    <t>941211812</t>
  </si>
  <si>
    <t>Demontáž lešení řadového rámového lehkého pracovního s provozním zatížením tř. 3 do 200 kg/m2 šířky tř. SW06 přes 0,6 do 0,9 m, výšky přes 10 do 25 m</t>
  </si>
  <si>
    <t>-1107904437</t>
  </si>
  <si>
    <t>54</t>
  </si>
  <si>
    <t>949101111</t>
  </si>
  <si>
    <t>Lešení pomocné pracovní pro objekty pozemních staveb pro zatížení do 150 kg/m2, o výšce lešeňové podlahy do 1,9 m</t>
  </si>
  <si>
    <t>-1166567107</t>
  </si>
  <si>
    <t>55</t>
  </si>
  <si>
    <t>949101112</t>
  </si>
  <si>
    <t>Lešení pomocné pracovní pro objekty pozemních staveb pro zatížení do 150 kg/m2, o výšce lešeňové podlahy přes 1,9 do 3,5 m</t>
  </si>
  <si>
    <t>438635057</t>
  </si>
  <si>
    <t>56</t>
  </si>
  <si>
    <t>944511111</t>
  </si>
  <si>
    <t>Montáž ochranné sítě zavěšené na konstrukci lešení z textilie z umělých vláken</t>
  </si>
  <si>
    <t>-1220906316</t>
  </si>
  <si>
    <t>57</t>
  </si>
  <si>
    <t>944511211</t>
  </si>
  <si>
    <t>Montáž ochranné sítě Příplatek za první a každý další den použití sítě k ceně -1111</t>
  </si>
  <si>
    <t>-286986518</t>
  </si>
  <si>
    <t>1250,65*120 'Přepočtené koeficientem množství</t>
  </si>
  <si>
    <t>58</t>
  </si>
  <si>
    <t>944511811</t>
  </si>
  <si>
    <t>Demontáž ochranné sítě zavěšené na konstrukci lešení z textilie z umělých vláken</t>
  </si>
  <si>
    <t>2009316269</t>
  </si>
  <si>
    <t>59</t>
  </si>
  <si>
    <t>944711113</t>
  </si>
  <si>
    <t>Montáž záchytné stříšky zřizované současně s lehkým nebo těžkým lešením, šířky přes 2,0 do 2,5 m</t>
  </si>
  <si>
    <t>-527766643</t>
  </si>
  <si>
    <t>60</t>
  </si>
  <si>
    <t>944711213</t>
  </si>
  <si>
    <t>Montáž záchytné stříšky Příplatek za první a každý další den použití záchytné stříšky k ceně -1113</t>
  </si>
  <si>
    <t>569402086</t>
  </si>
  <si>
    <t>61</t>
  </si>
  <si>
    <t>944711813</t>
  </si>
  <si>
    <t>Demontáž záchytné stříšky zřizované současně s lehkým nebo těžkým lešením, šířky přes 2,0 do 2,5 m</t>
  </si>
  <si>
    <t>-504153972</t>
  </si>
  <si>
    <t>62</t>
  </si>
  <si>
    <t>952901106</t>
  </si>
  <si>
    <t>Čištění budov při provádění oprav a udržovacích prací oken dvojitých nebo zdvojených omytím, plochy do přes 0,6 do 1,5 m2</t>
  </si>
  <si>
    <t>-21022216</t>
  </si>
  <si>
    <t>63</t>
  </si>
  <si>
    <t>952901107</t>
  </si>
  <si>
    <t>Čištění budov při provádění oprav a udržovacích prací oken dvojitých nebo zdvojených omytím, plochy do přes 1,5 do 2,5 m2</t>
  </si>
  <si>
    <t>-1974249267</t>
  </si>
  <si>
    <t>64</t>
  </si>
  <si>
    <t>952901108</t>
  </si>
  <si>
    <t>Čištění budov při provádění oprav a udržovacích prací oken dvojitých nebo zdvojených omytím, plochy do přes 2,5 m2</t>
  </si>
  <si>
    <t>-47543064</t>
  </si>
  <si>
    <t>65</t>
  </si>
  <si>
    <t>952901111</t>
  </si>
  <si>
    <t>Vyčištění budov nebo objektů před předáním do užívání budov bytové nebo občanské výstavby, světlé výšky podlaží do 4 m</t>
  </si>
  <si>
    <t>743293834</t>
  </si>
  <si>
    <t>66</t>
  </si>
  <si>
    <t>952902121</t>
  </si>
  <si>
    <t>Čištění budov při provádění oprav a udržovacích prací podlah drsných nebo chodníků zametením</t>
  </si>
  <si>
    <t>1933672008</t>
  </si>
  <si>
    <t>67</t>
  </si>
  <si>
    <t>962032641</t>
  </si>
  <si>
    <t>Bourání zdiva nadzákladového z cihel nebo tvárnic komínového z cihel pálených, šamotových nebo vápenopískových nad střechou na maltu cementovou</t>
  </si>
  <si>
    <t>481149653</t>
  </si>
  <si>
    <t>68</t>
  </si>
  <si>
    <t>968062244</t>
  </si>
  <si>
    <t>Vybourání dřevěných rámů oken s křídly, dveřních zárubní, vrat, stěn, ostění nebo obkladů rámů oken s křídly jednoduchých, plochy do 1 m2</t>
  </si>
  <si>
    <t>1812282034</t>
  </si>
  <si>
    <t>69</t>
  </si>
  <si>
    <t>968062354</t>
  </si>
  <si>
    <t>Vybourání dřevěných rámů oken s křídly, dveřních zárubní, vrat, stěn, ostění nebo obkladů rámů oken s křídly dvojitých, plochy do 1 m2</t>
  </si>
  <si>
    <t>1900702097</t>
  </si>
  <si>
    <t>70</t>
  </si>
  <si>
    <t>968062355</t>
  </si>
  <si>
    <t>Vybourání dřevěných rámů oken s křídly, dveřních zárubní, vrat, stěn, ostění nebo obkladů rámů oken s křídly dvojitých, plochy do 2 m2</t>
  </si>
  <si>
    <t>883701909</t>
  </si>
  <si>
    <t>71</t>
  </si>
  <si>
    <t>968062356</t>
  </si>
  <si>
    <t>Vybourání dřevěných rámů oken s křídly, dveřních zárubní, vrat, stěn, ostění nebo obkladů rámů oken s křídly dvojitých, plochy do 4 m2</t>
  </si>
  <si>
    <t>783925619</t>
  </si>
  <si>
    <t>72</t>
  </si>
  <si>
    <t>968062456</t>
  </si>
  <si>
    <t>Vybourání dřevěných rámů oken s křídly, dveřních zárubní, vrat, stěn, ostění nebo obkladů dveřních zárubní, plochy přes 2 m2</t>
  </si>
  <si>
    <t>1490520783</t>
  </si>
  <si>
    <t>73</t>
  </si>
  <si>
    <t>976074131</t>
  </si>
  <si>
    <t>Vybourání kovových madel, zábradlí, dvířek, zděří, kotevních želez kotevních želez zapuštěných do 300 mm, ve zdivu nebo dlažbě z cihel na maltu cementovou</t>
  </si>
  <si>
    <t>607127287</t>
  </si>
  <si>
    <t>74</t>
  </si>
  <si>
    <t>976075211</t>
  </si>
  <si>
    <t>Vybourání kovových madel, zábradlí, dvířek, zděří, kotevních želez ocelových kotevních želez, hmotnosti do 20 kg</t>
  </si>
  <si>
    <t>622596602</t>
  </si>
  <si>
    <t>75</t>
  </si>
  <si>
    <t>976075311</t>
  </si>
  <si>
    <t>Vybourání kovových madel, zábradlí, dvířek, zděří, kotevních želez ocelových kotevních želez, hmotnosti do 50 kg</t>
  </si>
  <si>
    <t>1624211562</t>
  </si>
  <si>
    <t>76</t>
  </si>
  <si>
    <t>978015341</t>
  </si>
  <si>
    <t>Otlučení vápenných nebo vápenocementových omítek vnějších ploch s vyškrabáním spar a s očištěním zdiva stupně členitosti 1 a 2, v rozsahu přes 10 do 30 %</t>
  </si>
  <si>
    <t>-2101866162</t>
  </si>
  <si>
    <t>77</t>
  </si>
  <si>
    <t>978019361</t>
  </si>
  <si>
    <t>Otlučení vápenných nebo vápenocementových omítek vnějších ploch s vyškrabáním spar a s očištěním zdiva stupně členitosti 3 až 5, v rozsahu přes 40 do 50 %</t>
  </si>
  <si>
    <t>230327696</t>
  </si>
  <si>
    <t>78</t>
  </si>
  <si>
    <t>978019381</t>
  </si>
  <si>
    <t>Otlučení vápenných nebo vápenocementových omítek vnějších ploch s vyškrabáním spar a s očištěním zdiva stupně členitosti 3 až 5, v rozsahu přes 65 do 80 %</t>
  </si>
  <si>
    <t>1491776573</t>
  </si>
  <si>
    <t>79</t>
  </si>
  <si>
    <t>981011112</t>
  </si>
  <si>
    <t>Demolice budov postupným rozebíráním dřevěných ostatních, oboustranně obitých, případně omítnutých</t>
  </si>
  <si>
    <t>-2008435676</t>
  </si>
  <si>
    <t>997</t>
  </si>
  <si>
    <t>Přesun sutě</t>
  </si>
  <si>
    <t>80</t>
  </si>
  <si>
    <t>997013213</t>
  </si>
  <si>
    <t>Vnitrostaveništní doprava suti a vybouraných hmot vodorovně do 50 m svisle ručně (nošením po schodech) pro budovy a haly výšky přes 9 do 12 m</t>
  </si>
  <si>
    <t>-1774614288</t>
  </si>
  <si>
    <t>81</t>
  </si>
  <si>
    <t>997013501</t>
  </si>
  <si>
    <t>Odvoz suti a vybouraných hmot na skládku nebo meziskládku se složením, na vzdálenost do 1 km</t>
  </si>
  <si>
    <t>-330672115</t>
  </si>
  <si>
    <t>82</t>
  </si>
  <si>
    <t>997013509</t>
  </si>
  <si>
    <t>Odvoz suti a vybouraných hmot na skládku nebo meziskládku se složením, na vzdálenost Příplatek k ceně za každý další i započatý 1 km přes 1 km</t>
  </si>
  <si>
    <t>555030234</t>
  </si>
  <si>
    <t>83</t>
  </si>
  <si>
    <t>997013831</t>
  </si>
  <si>
    <t>Poplatek za uložení stavebního odpadu na skládce (skládkovné) směsného stavebního a demoličního zatříděného do Katalogu odpadů pod kódem 170 904</t>
  </si>
  <si>
    <t>-80355808</t>
  </si>
  <si>
    <t>84</t>
  </si>
  <si>
    <t>1838666198</t>
  </si>
  <si>
    <t>85</t>
  </si>
  <si>
    <t>997013814</t>
  </si>
  <si>
    <t>Poplatek za uložení stavebního odpadu na skládce (skládkovné) z izolačních materiálů zatříděného do Katalogu odpadů pod kódem 170 604</t>
  </si>
  <si>
    <t>191238293</t>
  </si>
  <si>
    <t>86</t>
  </si>
  <si>
    <t>997013811</t>
  </si>
  <si>
    <t>Poplatek za uložení stavebního odpadu na skládce (skládkovné) dřevěného zatříděného do Katalogu odpadů pod kódem 170 201</t>
  </si>
  <si>
    <t>-628370254</t>
  </si>
  <si>
    <t>87</t>
  </si>
  <si>
    <t>997013821</t>
  </si>
  <si>
    <t>Poplatek za uložení stavebního odpadu na skládce (skládkovné) ze stavebních materiálů obsahujících azbest zatříděných do Katalogu odpadů pod kódem 170 605</t>
  </si>
  <si>
    <t>-1018022935</t>
  </si>
  <si>
    <t>998</t>
  </si>
  <si>
    <t>Přesun hmot</t>
  </si>
  <si>
    <t>88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</si>
  <si>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</si>
  <si>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</si>
  <si>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-2145995422</t>
  </si>
  <si>
    <t>PSV</t>
  </si>
  <si>
    <t>Práce a dodávky PSV</t>
  </si>
  <si>
    <t>713</t>
  </si>
  <si>
    <t>Izolace tepelné</t>
  </si>
  <si>
    <t>89</t>
  </si>
  <si>
    <t>713151813</t>
  </si>
  <si>
    <t>Odstranění tepelné izolace běžných stavebních konstrukcí z rohoží, pásů, dílců, desek, bloků střech šikmých nebo nadstřešních částí mezi krokve nebo pod krokve volně položených z vláknitých materiálů, tloušťka izolace přes 100 mm</t>
  </si>
  <si>
    <t>-241124532</t>
  </si>
  <si>
    <t>90</t>
  </si>
  <si>
    <t>713151111</t>
  </si>
  <si>
    <t>Montáž tepelné izolace střech šikmých rohožemi, pásy, deskami (izolační materiál ve specifikaci) kladenými volně mezi krokve</t>
  </si>
  <si>
    <t>826950052</t>
  </si>
  <si>
    <t>91</t>
  </si>
  <si>
    <t>63148157</t>
  </si>
  <si>
    <t xml:space="preserve">deska tepelně izolační minerální  univerzální λ=0,033-0,035 tl 160mm</t>
  </si>
  <si>
    <t>-1538279232</t>
  </si>
  <si>
    <t>92</t>
  </si>
  <si>
    <t>713110811</t>
  </si>
  <si>
    <t>Odstranění tepelné izolace stropů volně kladené z vláknitých materiálů tl do 100 mm</t>
  </si>
  <si>
    <t>-201136427</t>
  </si>
  <si>
    <t>93</t>
  </si>
  <si>
    <t>713191133</t>
  </si>
  <si>
    <t>Montáž tepelné izolace stavebních konstrukcí - doplňky a konstrukční součásti podlah, stropů vrchem nebo střech překrytím fólií položenou volně s přelepením spojů</t>
  </si>
  <si>
    <t>922786163</t>
  </si>
  <si>
    <t>94</t>
  </si>
  <si>
    <t>28329233</t>
  </si>
  <si>
    <t>fólie univerzální pro parotěsnou vrstvu s proměnlivou difúzní tloušťkou a UV stabilizací</t>
  </si>
  <si>
    <t>-303172963</t>
  </si>
  <si>
    <t>95</t>
  </si>
  <si>
    <t>634661111</t>
  </si>
  <si>
    <t>Výplň dilatačních spar šířky do 5 mm v mazaninách silikonovým tmelem</t>
  </si>
  <si>
    <t>-1892122687</t>
  </si>
  <si>
    <t>Poznámka k položce:_x000d_
!!!Utěsnění styku parozábr. s jinou konstrukcí tmelem, včetně dodávky tmelu!!!</t>
  </si>
  <si>
    <t>96</t>
  </si>
  <si>
    <t>713134112</t>
  </si>
  <si>
    <t>Tepelná foukaná izolace stěn z celulózových vláken, tloušťky vrstvy přes 150 do 200 mm (58 kg/m3)</t>
  </si>
  <si>
    <t>-927847249</t>
  </si>
  <si>
    <t>97</t>
  </si>
  <si>
    <t>998713102</t>
  </si>
  <si>
    <t>Přesun hmot pro izolace tepelné stanovený z hmotnosti přesunovaného materiálu vodorovná dopravní vzdálenost do 50 m v objektech výšky přes 6 m do 12 m</t>
  </si>
  <si>
    <t>-774253599</t>
  </si>
  <si>
    <t>741</t>
  </si>
  <si>
    <t>Elektroinstalace - silnoproud</t>
  </si>
  <si>
    <t>98</t>
  </si>
  <si>
    <t>741370032</t>
  </si>
  <si>
    <t>Montáž svítidlo žárovkové bytové nástěnné přisazené 1 zdroj se sklem</t>
  </si>
  <si>
    <t>1699544363</t>
  </si>
  <si>
    <t>99</t>
  </si>
  <si>
    <t>34844454</t>
  </si>
  <si>
    <t>svítidlo venkovní výbojkové výložníkové horní montáž čirý kryt 1x70W</t>
  </si>
  <si>
    <t>-1644136858</t>
  </si>
  <si>
    <t>100</t>
  </si>
  <si>
    <t>741371002</t>
  </si>
  <si>
    <t>Montáž svítidlo zářivkové bytové stropní přisazené 1 zdroj s krytem</t>
  </si>
  <si>
    <t>870575099</t>
  </si>
  <si>
    <t>101</t>
  </si>
  <si>
    <t>34812112</t>
  </si>
  <si>
    <t>svítidlo zářivkové nástěnné s vypínačem 1x11W, IP20</t>
  </si>
  <si>
    <t>-1253899351</t>
  </si>
  <si>
    <t>742</t>
  </si>
  <si>
    <t>Elektroinstalace - slaboproud</t>
  </si>
  <si>
    <t>102</t>
  </si>
  <si>
    <t>742340001</t>
  </si>
  <si>
    <t>Montáž závěsných hodin oboustranných</t>
  </si>
  <si>
    <t>-1003416808</t>
  </si>
  <si>
    <t>103</t>
  </si>
  <si>
    <t>35810001</t>
  </si>
  <si>
    <t>Perónní hodiny, např.fa Elektročas, typ CV Včetně připojení a revize.</t>
  </si>
  <si>
    <t>1364217895</t>
  </si>
  <si>
    <t>762</t>
  </si>
  <si>
    <t>Konstrukce tesařské</t>
  </si>
  <si>
    <t>104</t>
  </si>
  <si>
    <t>762341210</t>
  </si>
  <si>
    <t>Bednění a laťování montáž bednění střech rovných a šikmých sklonu do 60° s vyřezáním otvorů z prken hrubých na sraz tl. do 32 mm</t>
  </si>
  <si>
    <t>453241488</t>
  </si>
  <si>
    <t>105</t>
  </si>
  <si>
    <t>60511140</t>
  </si>
  <si>
    <t>řezivo stavební prkna omítaná netříděné tl 25mm dl 2m</t>
  </si>
  <si>
    <t>-1912582023</t>
  </si>
  <si>
    <t>106</t>
  </si>
  <si>
    <t>762341027</t>
  </si>
  <si>
    <t>Bednění a laťování bednění střech rovných sklonu do 60° s vyřezáním otvorů z dřevoštěpkových desek OSB šroubovaných na krokve na pero a drážku, tloušťky desky 25 mm</t>
  </si>
  <si>
    <t>2339237</t>
  </si>
  <si>
    <t>107</t>
  </si>
  <si>
    <t>762341250</t>
  </si>
  <si>
    <t>Montáž bednění střech rovných a šikmých sklonu do 60° z hoblovaných prken</t>
  </si>
  <si>
    <t>1734884587</t>
  </si>
  <si>
    <t>108</t>
  </si>
  <si>
    <t>60511130</t>
  </si>
  <si>
    <t>řezivo stavební fošny prismované středové š 160-220mm dl 2-5m</t>
  </si>
  <si>
    <t>-1794916303</t>
  </si>
  <si>
    <t>109</t>
  </si>
  <si>
    <t>762341811</t>
  </si>
  <si>
    <t>Demontáž bednění a laťování bednění střech rovných, obloukových, sklonu do 60° se všemi nadstřešními konstrukcemi z prken hrubých, hoblovaných tl. do 32 mm</t>
  </si>
  <si>
    <t>1870510334</t>
  </si>
  <si>
    <t>110</t>
  </si>
  <si>
    <t>762342314</t>
  </si>
  <si>
    <t>Bednění a laťování montáž laťování střech složitých sklonu do 60° při osové vzdálenosti latí přes 150 do 360 mm</t>
  </si>
  <si>
    <t>-1372188986</t>
  </si>
  <si>
    <t>111</t>
  </si>
  <si>
    <t>60514101</t>
  </si>
  <si>
    <t>řezivo jehličnaté lať 10-25cm2</t>
  </si>
  <si>
    <t>-1155776134</t>
  </si>
  <si>
    <t>112</t>
  </si>
  <si>
    <t>762395000</t>
  </si>
  <si>
    <t>Spojovací prostředky krovů, bednění a laťování, nadstřešních konstrukcí svory, prkna, hřebíky, pásová ocel, vruty</t>
  </si>
  <si>
    <t>-2774533</t>
  </si>
  <si>
    <t>113</t>
  </si>
  <si>
    <t>762083121</t>
  </si>
  <si>
    <t>Práce společné pro tesařské konstrukce impregnace řeziva máčením proti dřevokaznému hmyzu, houbám a plísním, třída ohrožení 1 a 2 (dřevo v interiéru)</t>
  </si>
  <si>
    <t>-2139631771</t>
  </si>
  <si>
    <t>114</t>
  </si>
  <si>
    <t>998762102</t>
  </si>
  <si>
    <t>Přesun hmot pro konstrukce tesařské stanovený z hmotnosti přesunovaného materiálu vodorovná dopravní vzdálenost do 50 m v objektech výšky přes 6 do 12 m</t>
  </si>
  <si>
    <t>-1938287084</t>
  </si>
  <si>
    <t>764</t>
  </si>
  <si>
    <t>Konstrukce klempířské</t>
  </si>
  <si>
    <t>115</t>
  </si>
  <si>
    <t>764001821</t>
  </si>
  <si>
    <t>Demontáž klempířských konstrukcí krytiny ze svitků nebo tabulí do suti</t>
  </si>
  <si>
    <t>-2130251409</t>
  </si>
  <si>
    <t>116</t>
  </si>
  <si>
    <t>764002812</t>
  </si>
  <si>
    <t>Demontáž klempířských konstrukcí okapového plechu do suti, v krytině skládané</t>
  </si>
  <si>
    <t>1948676912</t>
  </si>
  <si>
    <t>117</t>
  </si>
  <si>
    <t>764002871</t>
  </si>
  <si>
    <t>Demontáž klempířských konstrukcí lemování zdí do suti</t>
  </si>
  <si>
    <t>1000545879</t>
  </si>
  <si>
    <t>118</t>
  </si>
  <si>
    <t>764002881</t>
  </si>
  <si>
    <t>Demontáž klempířských konstrukcí lemování střešních prostupů do suti</t>
  </si>
  <si>
    <t>-1251112333</t>
  </si>
  <si>
    <t>119</t>
  </si>
  <si>
    <t>764004801</t>
  </si>
  <si>
    <t>Demontáž klempířských konstrukcí žlabu podokapního do suti</t>
  </si>
  <si>
    <t>79700718</t>
  </si>
  <si>
    <t>120</t>
  </si>
  <si>
    <t>764101143</t>
  </si>
  <si>
    <t>Montáž krytiny střechy rovné z taškových tabulí sklonu do 60°</t>
  </si>
  <si>
    <t>-453936386</t>
  </si>
  <si>
    <t>121</t>
  </si>
  <si>
    <t>55350183</t>
  </si>
  <si>
    <t>krytina střešní profilovaný Pz plech tl 0,5mm do š 1,1m s povrchovou úpravou</t>
  </si>
  <si>
    <t>1449065913</t>
  </si>
  <si>
    <t>122</t>
  </si>
  <si>
    <t>764111401</t>
  </si>
  <si>
    <t>Krytina střechy rovné drážkováním ze svitků z Pz plechu rš 500 mm sklonu do 30°</t>
  </si>
  <si>
    <t>-1454598166</t>
  </si>
  <si>
    <t>123</t>
  </si>
  <si>
    <t>764201115</t>
  </si>
  <si>
    <t>Montáž oplechování nevětraného hřebene s hřebenovým plechem</t>
  </si>
  <si>
    <t>-747176959</t>
  </si>
  <si>
    <t>124</t>
  </si>
  <si>
    <t>15486009</t>
  </si>
  <si>
    <t>hřebenáč plechový rovný k trapézovým plechům malý tl 0,5 mm dl 2000 mm PE 25 µm lesk</t>
  </si>
  <si>
    <t>-1558459503</t>
  </si>
  <si>
    <t>125</t>
  </si>
  <si>
    <t>764212607</t>
  </si>
  <si>
    <t>Oplechování úžlabí z Pz s povrchovou úpravou rš 670 mm</t>
  </si>
  <si>
    <t>371517815</t>
  </si>
  <si>
    <t>126</t>
  </si>
  <si>
    <t>764216604</t>
  </si>
  <si>
    <t>Oplechování rovných parapetů mechanicky kotvené z Pz s povrchovou úpravou rš 330 mm</t>
  </si>
  <si>
    <t>-549941905</t>
  </si>
  <si>
    <t>127</t>
  </si>
  <si>
    <t>764314612</t>
  </si>
  <si>
    <t>Lemování prostupů střech s krytinou skládanou nebo plechovou bez lišty z Pz s povrchovou úpravou</t>
  </si>
  <si>
    <t>1484745881</t>
  </si>
  <si>
    <t>128</t>
  </si>
  <si>
    <t>764315603</t>
  </si>
  <si>
    <t>Lemování trub, konzol,držáků z Pz s povrch úpravou střech s krytinou prejzovou, vlnitou D do 150 mm</t>
  </si>
  <si>
    <t>-1964495737</t>
  </si>
  <si>
    <t>129</t>
  </si>
  <si>
    <t>55351089</t>
  </si>
  <si>
    <t>nástavec odvětrání Al s barevným povrchem D 100mm</t>
  </si>
  <si>
    <t>1879139396</t>
  </si>
  <si>
    <t>130</t>
  </si>
  <si>
    <t>764315633</t>
  </si>
  <si>
    <t>Lemování trub prostupovou manžetou z Pz s povrch úpravou střech s krytinou skládanou D do 150 mm</t>
  </si>
  <si>
    <t>-1162012792</t>
  </si>
  <si>
    <t>131</t>
  </si>
  <si>
    <t>764511602</t>
  </si>
  <si>
    <t>Žlab podokapní půlkruhový z Pz s povrchovou úpravou rš 330 mm</t>
  </si>
  <si>
    <t>-898146287</t>
  </si>
  <si>
    <t>132</t>
  </si>
  <si>
    <t>764511642</t>
  </si>
  <si>
    <t>Kotlík oválný (trychtýřový) pro podokapní žlaby z Pz s povrchovou úpravou 330/100 mm</t>
  </si>
  <si>
    <t>922916105</t>
  </si>
  <si>
    <t>133</t>
  </si>
  <si>
    <t>764518622</t>
  </si>
  <si>
    <t>Svody kruhové včetně objímek, kolen, odskoků z Pz s povrchovou úpravou průměru 100 mm</t>
  </si>
  <si>
    <t>-1621663936</t>
  </si>
  <si>
    <t>134</t>
  </si>
  <si>
    <t>HZS2491</t>
  </si>
  <si>
    <t>Hodinová zúčtovací sazba dělník zednických výpomocí</t>
  </si>
  <si>
    <t>hod</t>
  </si>
  <si>
    <t>-1675869835</t>
  </si>
  <si>
    <t>Poznámka k položce:_x000d_
Demontáž kotlíku kónického, sklon do 45°</t>
  </si>
  <si>
    <t>135</t>
  </si>
  <si>
    <t>764002801</t>
  </si>
  <si>
    <t>Demontáž klempířských konstrukcí závětrné lišty do suti</t>
  </si>
  <si>
    <t>1457487889</t>
  </si>
  <si>
    <t>136</t>
  </si>
  <si>
    <t>764001891</t>
  </si>
  <si>
    <t>Demontáž klempířských konstrukcí oplechování úžlabí do suti</t>
  </si>
  <si>
    <t>1103181876</t>
  </si>
  <si>
    <t>137</t>
  </si>
  <si>
    <t>764002851</t>
  </si>
  <si>
    <t>Demontáž klempířských konstrukcí oplechování parapetů do suti</t>
  </si>
  <si>
    <t>2101640907</t>
  </si>
  <si>
    <t>138</t>
  </si>
  <si>
    <t>764002861</t>
  </si>
  <si>
    <t>Demontáž klempířských konstrukcí oplechování říms do suti</t>
  </si>
  <si>
    <t>775842988</t>
  </si>
  <si>
    <t>139</t>
  </si>
  <si>
    <t>764004861</t>
  </si>
  <si>
    <t>Demontáž klempířských konstrukcí svodu do suti</t>
  </si>
  <si>
    <t>-1298247474</t>
  </si>
  <si>
    <t>140</t>
  </si>
  <si>
    <t>764202134</t>
  </si>
  <si>
    <t>Montáž oplechování střešních prvků okapu okapovým plechem rovným</t>
  </si>
  <si>
    <t>534198601</t>
  </si>
  <si>
    <t>141</t>
  </si>
  <si>
    <t>764301115</t>
  </si>
  <si>
    <t>Montáž lemování zdí boční nebo horní rovné, střech s krytinou skládanou mimo prejzovou, rozvinuté šířky do 400 mm</t>
  </si>
  <si>
    <t>-1760511486</t>
  </si>
  <si>
    <t>142</t>
  </si>
  <si>
    <t>764202105</t>
  </si>
  <si>
    <t>Montáž oplechování střešních prvků štítu závětrnou lištou</t>
  </si>
  <si>
    <t>732920602</t>
  </si>
  <si>
    <t>143</t>
  </si>
  <si>
    <t>764208107</t>
  </si>
  <si>
    <t>Montáž oplechování říms a ozdobných prvků rovných, bez rohů, rozvinuté šířky přes 400 do 670 mm</t>
  </si>
  <si>
    <t>-1902543846</t>
  </si>
  <si>
    <t>144</t>
  </si>
  <si>
    <t>764208105</t>
  </si>
  <si>
    <t>Montáž oplechování říms a ozdobných prvků rovných, bez rohů, rozvinuté šířky do 400 mm</t>
  </si>
  <si>
    <t>-812132205</t>
  </si>
  <si>
    <t>145</t>
  </si>
  <si>
    <t>55351107</t>
  </si>
  <si>
    <t>plech svitkový z Pz tl 0,5mm dl 625mm s povrchovou úpravou</t>
  </si>
  <si>
    <t>314692592</t>
  </si>
  <si>
    <t>146</t>
  </si>
  <si>
    <t>764223458</t>
  </si>
  <si>
    <t>Sněhový hák krytiny z Al plechu pro falcované tašky, šindele nebo šablony</t>
  </si>
  <si>
    <t>-189519631</t>
  </si>
  <si>
    <t>147</t>
  </si>
  <si>
    <t>765115352</t>
  </si>
  <si>
    <t>Montáž střešní stoupací plošiny délky do 800 mm pro keramickou krytinu</t>
  </si>
  <si>
    <t>-316068086</t>
  </si>
  <si>
    <t>Poznámka k položce:_x000d_
!!!Plošina na krytině hliníkové!!!</t>
  </si>
  <si>
    <t>148</t>
  </si>
  <si>
    <t>59660011</t>
  </si>
  <si>
    <t>stoupací komplet univerzální-krátký,držák rovný rošt 400/250mm vč. spojovacího materiálu v barvě</t>
  </si>
  <si>
    <t>sada</t>
  </si>
  <si>
    <t>-636919388</t>
  </si>
  <si>
    <t>149</t>
  </si>
  <si>
    <t>59660008</t>
  </si>
  <si>
    <t>stoupací komplet univerzální-dlouhý,držák profilovaný rošt 800/250mm vč. spojovacího materiálu v barvě</t>
  </si>
  <si>
    <t>254685756</t>
  </si>
  <si>
    <t>150</t>
  </si>
  <si>
    <t>764325423</t>
  </si>
  <si>
    <t>Lemování trub, konzol nebo držáků z Al plechu střech s krytinou skládanou průměru do 150 mm</t>
  </si>
  <si>
    <t>-1816545207</t>
  </si>
  <si>
    <t>151</t>
  </si>
  <si>
    <t>764221408</t>
  </si>
  <si>
    <t>Oplechování střešních prvků z hliníkového plechu hřebene větraného, včetně větrací mřížky z hřebenáčů</t>
  </si>
  <si>
    <t>-446888030</t>
  </si>
  <si>
    <t>152</t>
  </si>
  <si>
    <t>762086111</t>
  </si>
  <si>
    <t>Montáž KDK hmotnosti prvku do 5 kg</t>
  </si>
  <si>
    <t>kg</t>
  </si>
  <si>
    <t>2041525963</t>
  </si>
  <si>
    <t>153</t>
  </si>
  <si>
    <t>764213452</t>
  </si>
  <si>
    <t>Oplechování střešních prvků z pozinkovaného plechu střešního výlezu rozměru 600 x 600 mm, střechy s krytinou skládanou nebo plechovou</t>
  </si>
  <si>
    <t>1001628974</t>
  </si>
  <si>
    <t>154</t>
  </si>
  <si>
    <t>998764102</t>
  </si>
  <si>
    <t>Přesun hmot pro konstrukce klempířské stanovený z hmotnosti přesunovaného materiálu vodorovná dopravní vzdálenost do 50 m v objektech výšky přes 6 do 12 m</t>
  </si>
  <si>
    <t>1714530002</t>
  </si>
  <si>
    <t>765</t>
  </si>
  <si>
    <t>Krytiny tvrdé</t>
  </si>
  <si>
    <t>155</t>
  </si>
  <si>
    <t>765123121</t>
  </si>
  <si>
    <t>Krytina betonová - ochranná a větrávací mřížka okapové hrany</t>
  </si>
  <si>
    <t>-1373619399</t>
  </si>
  <si>
    <t>156</t>
  </si>
  <si>
    <t>765192001</t>
  </si>
  <si>
    <t>Nouzové zakrytí střechy plachtou</t>
  </si>
  <si>
    <t>1954429012</t>
  </si>
  <si>
    <t>157</t>
  </si>
  <si>
    <t>765131801</t>
  </si>
  <si>
    <t>Demontáž vláknocementové skládané krytiny sklonu do 30° do suti</t>
  </si>
  <si>
    <t>-816831</t>
  </si>
  <si>
    <t>Poznámka k položce:_x000d_
Demontáž azbestocement.čtverců na bednění, do suti V ceně započteny i náklady na ochranné pomůcky ( respirátory, ochranné obleky, speciální obaly, pásky a nálepky určené k likvidaci materiálu s obsahem azbestu, zvlhčující přípravek pro fixování a stabilizaci azbestových vláken ).</t>
  </si>
  <si>
    <t>158</t>
  </si>
  <si>
    <t>765131841</t>
  </si>
  <si>
    <t>Příplatek k cenám demontáže skládané vláknocementové krytiny za sklon přes 30°</t>
  </si>
  <si>
    <t>-2090494622</t>
  </si>
  <si>
    <t>159</t>
  </si>
  <si>
    <t>765131821</t>
  </si>
  <si>
    <t>Demontáž hřebene nebo nároží z hřebenáčů vláknocementové skládané krytiny sklonu do 30° do suti</t>
  </si>
  <si>
    <t>1772157816</t>
  </si>
  <si>
    <t>160</t>
  </si>
  <si>
    <t>765131845</t>
  </si>
  <si>
    <t>Příplatek k cenám demontáže hřebene nebo nároží skládané vláknocementové krytiny za sklon přes 30°</t>
  </si>
  <si>
    <t>1015629793</t>
  </si>
  <si>
    <t>161</t>
  </si>
  <si>
    <t>765191023</t>
  </si>
  <si>
    <t>Montáž pojistné hydroizolační fólie kladené ve sklonu přes 20° s lepenými spoji na bednění</t>
  </si>
  <si>
    <t>-600406226</t>
  </si>
  <si>
    <t>Poznámka k položce:_x000d_
Montáž fólie na bednění přibitím, přelepení spojů</t>
  </si>
  <si>
    <t>162</t>
  </si>
  <si>
    <t>28329036</t>
  </si>
  <si>
    <t>fólie kontaktní difuzně propustná pro doplňkovou hydroizolační vrstvu, třívrstvá mikroporézní PP 150g/m2 s integrovanou samolepící páskou</t>
  </si>
  <si>
    <t>-1830721807</t>
  </si>
  <si>
    <t>Poznámka k položce:_x000d_
difúzní pojistná hydroizolace, montáž fólie, spojovací pásky včetně spojovacích prostředků.</t>
  </si>
  <si>
    <t>132*1,1 "Přepočtené koeficientem množství</t>
  </si>
  <si>
    <t>163</t>
  </si>
  <si>
    <t>998765102</t>
  </si>
  <si>
    <t>Přesun hmot pro krytiny skládané stanovený z hmotnosti přesunovaného materiálu vodorovná dopravní vzdálenost do 50 m na objektech výšky přes 6 do 12 m</t>
  </si>
  <si>
    <t>-484237349</t>
  </si>
  <si>
    <t>766</t>
  </si>
  <si>
    <t>Konstrukce truhlářské</t>
  </si>
  <si>
    <t>164</t>
  </si>
  <si>
    <t>766441811</t>
  </si>
  <si>
    <t>Demontáž parapetních desek dřevěných nebo plastových šířky do 300 mm délky do 1m</t>
  </si>
  <si>
    <t>-859783337</t>
  </si>
  <si>
    <t>165</t>
  </si>
  <si>
    <t>766441812</t>
  </si>
  <si>
    <t>Demontáž parapetních desek dřevěných nebo plastových šířky přes 300 mm délky do 1m</t>
  </si>
  <si>
    <t>798054946</t>
  </si>
  <si>
    <t>166</t>
  </si>
  <si>
    <t>766441821</t>
  </si>
  <si>
    <t>Demontáž parapetních desek dřevěných nebo plastových šířky do 300 mm délky přes 1m</t>
  </si>
  <si>
    <t>-715271754</t>
  </si>
  <si>
    <t>167</t>
  </si>
  <si>
    <t>766441822</t>
  </si>
  <si>
    <t>Demontáž parapetních desek dřevěných nebo plastových šířky přes 300 mm délky přes 1m</t>
  </si>
  <si>
    <t>-1562448310</t>
  </si>
  <si>
    <t>168</t>
  </si>
  <si>
    <t>766694111</t>
  </si>
  <si>
    <t>Montáž ostatních truhlářských konstrukcí parapetních desek dřevěných nebo plastových šířky do 300 mm, délky do 1000 mm</t>
  </si>
  <si>
    <t>1951980083</t>
  </si>
  <si>
    <t>169</t>
  </si>
  <si>
    <t>766694112</t>
  </si>
  <si>
    <t>Montáž ostatních truhlářských konstrukcí parapetních desek dřevěných nebo plastových šířky do 300 mm, délky přes 1000 do 1600 mm</t>
  </si>
  <si>
    <t>521331220</t>
  </si>
  <si>
    <t>170</t>
  </si>
  <si>
    <t>766694113</t>
  </si>
  <si>
    <t>Montáž ostatních truhlářských konstrukcí parapetních desek dřevěných nebo plastových šířky do 300 mm, délky přes 1600 do 2600 mm</t>
  </si>
  <si>
    <t>-1716513206</t>
  </si>
  <si>
    <t>171</t>
  </si>
  <si>
    <t>61144402</t>
  </si>
  <si>
    <t>parapet plastový vnitřní komůrkový 305x20x1000mm</t>
  </si>
  <si>
    <t>1793323628</t>
  </si>
  <si>
    <t>172</t>
  </si>
  <si>
    <t>61144400</t>
  </si>
  <si>
    <t>parapet plastový vnitřní komůrkový 180x20x1000mm</t>
  </si>
  <si>
    <t>296992404</t>
  </si>
  <si>
    <t>173</t>
  </si>
  <si>
    <t>766673811</t>
  </si>
  <si>
    <t>Demontáž střešních oken na krytině vlnité a prejzové, sklonu přes 30 do 45°</t>
  </si>
  <si>
    <t>-1579071340</t>
  </si>
  <si>
    <t>174</t>
  </si>
  <si>
    <t>766622116</t>
  </si>
  <si>
    <t>Montáž plastových oken plochy přes 1 m2 pevných výšky do 2,5 m s rámem do zdiva</t>
  </si>
  <si>
    <t>-1986684144</t>
  </si>
  <si>
    <t>1,7*1,85*3 "O1</t>
  </si>
  <si>
    <t>1,7*1,85 "O2</t>
  </si>
  <si>
    <t>1,7*1,6*3 "O3</t>
  </si>
  <si>
    <t>1,7*1,6*3 "O4</t>
  </si>
  <si>
    <t>1*1,6 "O5</t>
  </si>
  <si>
    <t>1*1,6 "O6</t>
  </si>
  <si>
    <t>Součet</t>
  </si>
  <si>
    <t>175</t>
  </si>
  <si>
    <t>61140001</t>
  </si>
  <si>
    <t>O1 Plastové okno 169/185cm, šestidílné, 3x O+S, 3x fixní, izol.bezpečnostní dvojsklo Barva rámů : Exteriér RAL 7016, interiér bílá. Pětikomorový profil, sklo čiré, Uw=1,2 W/m2K. Okenní a dveří systém např. ""Rehau Brillant design"</t>
  </si>
  <si>
    <t>-629291742</t>
  </si>
  <si>
    <t>176</t>
  </si>
  <si>
    <t>61140002</t>
  </si>
  <si>
    <t>O2 Plastové okno 169/185cm, šestidílné, 3x O+S, 3x fixní, izol.bezpečnostní dvojsklo Barva rámů : Exteriér RAL 7016, interiér bílá. Pětikomorový profil, sklo čiré, Uw=1,2 W/m2K. Okenní a dveří systém např. ""Rehau Brillant design"</t>
  </si>
  <si>
    <t>811372134</t>
  </si>
  <si>
    <t>177</t>
  </si>
  <si>
    <t>61140003</t>
  </si>
  <si>
    <t>O3 Plastové okno 169/160cm, čtyřdílné, 3x O+S, 1x fixní, izol.dvojsklo Barva rámů : Exteriér RAL 7016, interiér bílá. Pětikomorový profil, sklo čiré, Uw=1,2 W/m2K. Okenní a dveří systém např. ""Rehau Brillant design"</t>
  </si>
  <si>
    <t>-575517982</t>
  </si>
  <si>
    <t>178</t>
  </si>
  <si>
    <t>61140004</t>
  </si>
  <si>
    <t>O4 Plastové okno 169/160cm, čtyřdílné, 3x O+S, 1x fixní, izol.dvojsklo Barva rámů : Exteriér RAL 7016, interiér bílá. Pětikomorový profil, sklo čiré, Uw=1,2 W/m2K. Okenní a dveří systém např. ""Rehau Brillant design"</t>
  </si>
  <si>
    <t>-1783165050</t>
  </si>
  <si>
    <t>179</t>
  </si>
  <si>
    <t>61140005</t>
  </si>
  <si>
    <t>O5 Plastové okno 100/160cm, dvoudílné, 2x fixní, izol.dvojsklo + reflexní fólie Barva rámů : Exteriér RAL 7016, interiér bílá. Pětikomorový profil, sklo čiré, Uw=1,2 W/m2K. Okenní a dveří systém např. ""Rehau Brillant design"</t>
  </si>
  <si>
    <t>957541093</t>
  </si>
  <si>
    <t>180</t>
  </si>
  <si>
    <t>61140006</t>
  </si>
  <si>
    <t>O6 Plastové okno 100/160cm, dvoudílné, 2x O+S, izol.dvojsklo Barva rámů : Exteriér RAL 7016, interiér bílá. Pětikomorový profil, sklo čiré, Uw=1,2 W/m2K. Okenní a dveří systém např. ""Rehau Brillant design"</t>
  </si>
  <si>
    <t>704902121</t>
  </si>
  <si>
    <t>181</t>
  </si>
  <si>
    <t>766622115</t>
  </si>
  <si>
    <t>Montáž plastových oken plochy přes 1 m2 pevných výšky do 1,5 m s rámem do zdiva</t>
  </si>
  <si>
    <t>-642422816</t>
  </si>
  <si>
    <t>0,9*1,2*2 "O7</t>
  </si>
  <si>
    <t>1,5*1,3*2 "O8</t>
  </si>
  <si>
    <t>1,7*1,4*3 "O9</t>
  </si>
  <si>
    <t>0,95*1,2*2 "O10</t>
  </si>
  <si>
    <t>0,95*1,2 "O11a</t>
  </si>
  <si>
    <t>1,5*1,2 "O15</t>
  </si>
  <si>
    <t>2,4*1,2*2 "O16</t>
  </si>
  <si>
    <t>182</t>
  </si>
  <si>
    <t>61140007</t>
  </si>
  <si>
    <t>O7 Plastové okno 90/120cm, dvoudílné, 2x O+S, izol.bezpečnostní dvojsklo Barva rámů : Exteriér RAL 7016, interiér bílá. Pětikomorový profil, sklo čiré, Uw=1,2 W/m2K. Okenní a dveří systém např. ""Rehau Brillant design"</t>
  </si>
  <si>
    <t>-559135316</t>
  </si>
  <si>
    <t>183</t>
  </si>
  <si>
    <t>61140008</t>
  </si>
  <si>
    <t>O8 Plastové okno 150/130cm, třídílné, 3x O+S, izol.bezpečnostní dvojsklo Barva rámů : Exteriér RAL 7016, interiér bílá. Pětikomorový profil, sklo čiré, Uw=1,2 W/m2K. Okenní a dveří systém např. ""Rehau Brillant design"</t>
  </si>
  <si>
    <t>1580114707</t>
  </si>
  <si>
    <t>184</t>
  </si>
  <si>
    <t>61140009</t>
  </si>
  <si>
    <t>O9 Plastové okno 170/140cm, třídílné, 3x O+S, izol.dvojsklo Barva rámů : Exteriér RAL 7016, interiér bílá. Pětikomorový profil, sklo čiré, Uw=1,2 W/m2K. Okenní a dveří systém např. ""Rehau Brillant design"</t>
  </si>
  <si>
    <t>-1934252145</t>
  </si>
  <si>
    <t>185</t>
  </si>
  <si>
    <t>61140010</t>
  </si>
  <si>
    <t>O10 Plastové okno 95/120cm, dvoudílné, 2x O+S, izol.dvojsklo Barva rámů : Exteriér RAL 7016, interiér bílá. Pětikomorový profil, sklo čiré, Uw=1,2 W/m2K. Okenní a dveří systém např. ""Rehau Brillant design"</t>
  </si>
  <si>
    <t>-1653176518</t>
  </si>
  <si>
    <t>186</t>
  </si>
  <si>
    <t>61140011</t>
  </si>
  <si>
    <t>O11a Plastové okno 40/120cm, jednodílné, 1x O+S, izol.dvojsklo Barva rámů : Exteriér RAL 7016, interiér bílá. Pětikomorový profil, sklo čiré, Uw=1,2 W/m2K. Okenní a dveří systém např. ""Rehau Brillant design"</t>
  </si>
  <si>
    <t>205232872</t>
  </si>
  <si>
    <t>187</t>
  </si>
  <si>
    <t>61140012</t>
  </si>
  <si>
    <t>O15 Plastové okno 150/120cm, dvoudílné, 2x O+S, izol.bezpečnostní dvojsklo Barva rámů : Exteriér RAL 7016, interiér bílá. Pětikomorový profil, sklo čiré, Uw=1,2 W/m2K. Okenní a dveří systém např. ""Rehau Brillant design"</t>
  </si>
  <si>
    <t>-650054285</t>
  </si>
  <si>
    <t>188</t>
  </si>
  <si>
    <t>61140013</t>
  </si>
  <si>
    <t>O16 Plastové okno 240/120cm, čtyřdílné, 4x O+S, izol.bezpečnostní dvojsklo Barva rámů : Exteriér RAL 7016, interiér bílá. Pětikomorový profil, sklo čiré, Uw=1,2 W/m2K. Okenní a dveří systém např. ""Rehau Brillant design"</t>
  </si>
  <si>
    <t>-77452151</t>
  </si>
  <si>
    <t>189</t>
  </si>
  <si>
    <t>766622216</t>
  </si>
  <si>
    <t>Montáž plastových oken plochy do 1 m2 otevíravých s rámem do zdiva</t>
  </si>
  <si>
    <t>-1796734206</t>
  </si>
  <si>
    <t>190</t>
  </si>
  <si>
    <t>61140014</t>
  </si>
  <si>
    <t>O11b Plastové okno 40/120cm, jednodílné, 1x O+S, izol.bezpečnostní dvojsklo Barva rámů : Exteriér RAL 7016, interiér bílá. Pětikomorový profil, sklo čiré, Uw=1,2 W/m2K. Okenní a dveří systém např. ""Rehau Brillant design"</t>
  </si>
  <si>
    <t>231457893</t>
  </si>
  <si>
    <t>191</t>
  </si>
  <si>
    <t>766622212</t>
  </si>
  <si>
    <t>Montáž plastových oken plochy do 1 m2 pevných s rámem do zdiva</t>
  </si>
  <si>
    <t>1512551854</t>
  </si>
  <si>
    <t>192</t>
  </si>
  <si>
    <t>61140015</t>
  </si>
  <si>
    <t>O12 Plastové okno 22/55cm, jednodílné, 1x fix, izol.dvojsklo Barva rámů : Exteriér RAL 7016, interiér bílá. Pětikomorový profil, sklo čiré, Uw=1,2 W/m2K. Okenní a dveří systém např. ""Rehau Brillant design"</t>
  </si>
  <si>
    <t>-1729188761</t>
  </si>
  <si>
    <t>193</t>
  </si>
  <si>
    <t>61140016</t>
  </si>
  <si>
    <t>O17 Plastové okno 60/140cm, jednodílné, 1x fix, izol.bezpečnostní dvojsklo Barva rámů : Exteriér RAL 7016, interiér bílá. Pětikomorový profil, sklo čiré, Uw=1,2 W/m2K. Okenní a dveří systém např. ""Rehau Brillant design"</t>
  </si>
  <si>
    <t>1736957577</t>
  </si>
  <si>
    <t>194</t>
  </si>
  <si>
    <t>766660421</t>
  </si>
  <si>
    <t>Montáž vchodových dveří jednokřídlových s nadsvětlíkem do zdiva</t>
  </si>
  <si>
    <t>-1751141707</t>
  </si>
  <si>
    <t>195</t>
  </si>
  <si>
    <t>61140017</t>
  </si>
  <si>
    <t>D1 Plastové vstupní dveře 120/280cm, 1křídlé, s fix nadsvětlíkem, izol.bezpečnostní dvojsklo Barva rámů : Exteriér RAL 7016, interiér bílá. Pětikomorový profil, sklo čiré, Uw=1,2 W/m2K. Okenní a dveří systém např. ""Rehau Brillant design"</t>
  </si>
  <si>
    <t>-860752854</t>
  </si>
  <si>
    <t>196</t>
  </si>
  <si>
    <t>61140018</t>
  </si>
  <si>
    <t>D2 Plastové vstupní dveře 120/315cm, 1křídlé, s fix nadsvětlíkem, izol.bezpečnostní dvojsklo Barva rámů : Exteriér RAL 7016, interiér bílá. Pětikomorový profil, sklo čiré, Uw=1,2 W/m2K. Okenní a dveří systém např. ""Rehau Brillant design"</t>
  </si>
  <si>
    <t>923175661</t>
  </si>
  <si>
    <t>197</t>
  </si>
  <si>
    <t>61140019</t>
  </si>
  <si>
    <t>D3 Plastové vstupní dveře 120/275cm, 1křídlé, s fix nadsvětlíkem, izol.bezpečnostní dvojsklo Barva rámů : Exteriér RAL 7016, interiér bílá. Pětikomorový profil, sklo čiré, Uw=1,2 W/m2K. Okenní a dveří systém např. ""Rehau Brillant design"</t>
  </si>
  <si>
    <t>-520011314</t>
  </si>
  <si>
    <t>198</t>
  </si>
  <si>
    <t>61140020</t>
  </si>
  <si>
    <t>D4 Plastové vstupní dveře 120/280cm, 1křídlé, s fix nadsvětlíkem, izol.bezpečnostní dvojsklo Barva rámů : Exteriér RAL 7016, interiér bílá. Pětikomorový profil, sklo čiré, Uw=1,2 W/m2K. Okenní a dveří systém např. ""Rehau Brillant design"</t>
  </si>
  <si>
    <t>2095010322</t>
  </si>
  <si>
    <t>199</t>
  </si>
  <si>
    <t>61140021</t>
  </si>
  <si>
    <t>D6 Plastové vstupní dveře 110/285cm, 1křídlé, s fix nadsvětlíkem, izol.bezpečnostní dvojsklo Barva rámů : Exteriér RAL 7016, interiér bílá. Pětikomorový profil, sklo čiré, Uw=1,2 W/m2K. Okenní a dveří systém např. ""Rehau Brillant design"</t>
  </si>
  <si>
    <t>-247190338</t>
  </si>
  <si>
    <t>200</t>
  </si>
  <si>
    <t>766660411</t>
  </si>
  <si>
    <t>Montáž vchodových dveří jednokřídlových bez nadsvětlíku do zdiva</t>
  </si>
  <si>
    <t>-1047350290</t>
  </si>
  <si>
    <t>201</t>
  </si>
  <si>
    <t>61140022</t>
  </si>
  <si>
    <t>D5 Plastové vstupní dveře 120/2100cm, 1křídlé, izol.bezpečnostní dvojsklo Barva rámů : Exteriér RAL 7016, interiér bílá. Pětikomorový profil, sklo čiré, Uw=1,2 W/m2K. Okenní a dveří systém např. ""Rehau Brillant design"</t>
  </si>
  <si>
    <t>-2131589020</t>
  </si>
  <si>
    <t>202</t>
  </si>
  <si>
    <t>61140023</t>
  </si>
  <si>
    <t>D7 Plastové vstupní dveře 120/2100cm, 1křídlé, plné Barva rámů : Exteriér RAL 7016, interiér bílá. Pětikomorový profil. Okenní a dveří systém např. ""Rehau Brillant design"</t>
  </si>
  <si>
    <t>-770103519</t>
  </si>
  <si>
    <t>203</t>
  </si>
  <si>
    <t>766411821</t>
  </si>
  <si>
    <t>Demontáž obložení stěn palubkami</t>
  </si>
  <si>
    <t>-1083421211</t>
  </si>
  <si>
    <t>204</t>
  </si>
  <si>
    <t>766411822</t>
  </si>
  <si>
    <t>Demontáž obložení stěn podkladových roštů</t>
  </si>
  <si>
    <t>-232901294</t>
  </si>
  <si>
    <t>205</t>
  </si>
  <si>
    <t>766421821</t>
  </si>
  <si>
    <t>Demontáž obložení podhledů palubkami</t>
  </si>
  <si>
    <t>28699093</t>
  </si>
  <si>
    <t>206</t>
  </si>
  <si>
    <t>766412213</t>
  </si>
  <si>
    <t>Montáž obložení stěn plochy přes 1 m2 palubkami na pero a drážku z měkkého dřeva, šířky přes 80 do 100 mm</t>
  </si>
  <si>
    <t>1129734588</t>
  </si>
  <si>
    <t>207</t>
  </si>
  <si>
    <t>766423113</t>
  </si>
  <si>
    <t>Montáž obložení podhledů členitých palubkami na pero a drážku z měkkého dřeva, šířky přes 80 do 100 mm</t>
  </si>
  <si>
    <t>723306950</t>
  </si>
  <si>
    <t>208</t>
  </si>
  <si>
    <t>61191155</t>
  </si>
  <si>
    <t>palubky obkladové smrk profil klasický 19x116mm jakost A/B</t>
  </si>
  <si>
    <t>786627398</t>
  </si>
  <si>
    <t>209</t>
  </si>
  <si>
    <t>766691510</t>
  </si>
  <si>
    <t>Montáž těsnění oken a balkónových dveří polyuretanovou páskou</t>
  </si>
  <si>
    <t>-374814078</t>
  </si>
  <si>
    <t>40,42</t>
  </si>
  <si>
    <t>210</t>
  </si>
  <si>
    <t>61140024</t>
  </si>
  <si>
    <t>Těsnění okenní spáry, ostění, PT folie + PP folie, PT folie šířky 100 mm; PP folie šířky 100 mm Dodávka a aplikace parotěsné a paropropustné okenní fólie.</t>
  </si>
  <si>
    <t>1420481737</t>
  </si>
  <si>
    <t>211</t>
  </si>
  <si>
    <t>61140025</t>
  </si>
  <si>
    <t>Těsnění oken.spáry,parapet,PT folie+PP folie+páska, PT folie š.100 mm; PP folie š.100 mm+páska tl.6 mm Dodávka a aplikace parotěsné a paropropustné fólie, těsnicí pásky pod rám a pod vnější parapet, vymezovacího provazce pod vnitřní parapet a silikonového</t>
  </si>
  <si>
    <t>984274728</t>
  </si>
  <si>
    <t>212</t>
  </si>
  <si>
    <t>766671001</t>
  </si>
  <si>
    <t>Montáž střešních oken dřevěných nebo plastových kyvných, výklopných/kyvných s okenním rámem a lemováním, s plisovaným límcem, s napojením na krytinu do krytiny ploché, rozměru 55 x 78 cm</t>
  </si>
  <si>
    <t>-441774447</t>
  </si>
  <si>
    <t>213</t>
  </si>
  <si>
    <t>61124160</t>
  </si>
  <si>
    <t>lemování střešních oken 550x780mm</t>
  </si>
  <si>
    <t>-1645972471</t>
  </si>
  <si>
    <t>214</t>
  </si>
  <si>
    <t>61124509</t>
  </si>
  <si>
    <t>okno střešní dřevěné kyvné, izolační trojsklo 55x78cm, Uw=1,0W/m2K Al oplechování</t>
  </si>
  <si>
    <t>356234620</t>
  </si>
  <si>
    <t>215</t>
  </si>
  <si>
    <t>61124046</t>
  </si>
  <si>
    <t>zateplovací sada střešních oken rám 550x780mm</t>
  </si>
  <si>
    <t>595047803</t>
  </si>
  <si>
    <t>216</t>
  </si>
  <si>
    <t>998766102</t>
  </si>
  <si>
    <t>Přesun hmot tonážní pro konstrukce truhlářské v objektech v do 12 m</t>
  </si>
  <si>
    <t>-1965950428</t>
  </si>
  <si>
    <t>767</t>
  </si>
  <si>
    <t>Konstrukce zámečnické</t>
  </si>
  <si>
    <t>217</t>
  </si>
  <si>
    <t>767995111</t>
  </si>
  <si>
    <t>Montáž atypických zámečnických konstrukcí hmotnosti do 5 kg</t>
  </si>
  <si>
    <t>967329836</t>
  </si>
  <si>
    <t>218</t>
  </si>
  <si>
    <t>55310001</t>
  </si>
  <si>
    <t>Venkovní ocelové okno z tahokovu 60/40cm, v rámečku 30/30/3mm,vč.nátěru břidl.černou barvou</t>
  </si>
  <si>
    <t>101694739</t>
  </si>
  <si>
    <t>219</t>
  </si>
  <si>
    <t>742420021</t>
  </si>
  <si>
    <t>Montáž antenního stožáru včetně upevňovacího materiálu</t>
  </si>
  <si>
    <t>1211864779</t>
  </si>
  <si>
    <t>220</t>
  </si>
  <si>
    <t>55310002</t>
  </si>
  <si>
    <t>Anténní ocel.pozink.stožár, vč.kotvení ke kci krovu</t>
  </si>
  <si>
    <t>333820728</t>
  </si>
  <si>
    <t>256</t>
  </si>
  <si>
    <t>767995113</t>
  </si>
  <si>
    <t>Montáž atypických zámečnických konstrukcí hmotnosti do 20 kg</t>
  </si>
  <si>
    <t>-542326766</t>
  </si>
  <si>
    <t>257</t>
  </si>
  <si>
    <t>55310004</t>
  </si>
  <si>
    <t>tabule označení názvu Záhoří dle TNŽ 736390 v pozinkovaném rámu</t>
  </si>
  <si>
    <t>548310951</t>
  </si>
  <si>
    <t>221</t>
  </si>
  <si>
    <t>767995114</t>
  </si>
  <si>
    <t>Montáž atypických zámečnických konstrukcí hmotnosti do 50 kg</t>
  </si>
  <si>
    <t>990619310</t>
  </si>
  <si>
    <t>222</t>
  </si>
  <si>
    <t>55310003</t>
  </si>
  <si>
    <t>světelná tabule označení názvu Záhoří dle TNŽ 736390 v pozinkovaném rámu</t>
  </si>
  <si>
    <t>-1450775373</t>
  </si>
  <si>
    <t>223</t>
  </si>
  <si>
    <t>998767102</t>
  </si>
  <si>
    <t>Přesun hmot tonážní pro zámečnické konstrukce v objektech v do 12 m</t>
  </si>
  <si>
    <t>919277573</t>
  </si>
  <si>
    <t>783</t>
  </si>
  <si>
    <t>Nátěry</t>
  </si>
  <si>
    <t>224</t>
  </si>
  <si>
    <t>629995201</t>
  </si>
  <si>
    <t>Očištění vnějších ploch otryskáním sušeným křemičitým pískem</t>
  </si>
  <si>
    <t>328533218</t>
  </si>
  <si>
    <t>225</t>
  </si>
  <si>
    <t>-1533160713</t>
  </si>
  <si>
    <t>226</t>
  </si>
  <si>
    <t>783314101</t>
  </si>
  <si>
    <t>Základní nátěr zámečnických konstrukcí jednonásobný syntetický</t>
  </si>
  <si>
    <t>-570907048</t>
  </si>
  <si>
    <t>227</t>
  </si>
  <si>
    <t>783315101</t>
  </si>
  <si>
    <t>Mezinátěr jednonásobný syntetický standardní zámečnických konstrukcí</t>
  </si>
  <si>
    <t>-1891243503</t>
  </si>
  <si>
    <t>228</t>
  </si>
  <si>
    <t>783317101</t>
  </si>
  <si>
    <t>Krycí jednonásobný syntetický standardní nátěr zámečnických konstrukcí</t>
  </si>
  <si>
    <t>-453912794</t>
  </si>
  <si>
    <t>229</t>
  </si>
  <si>
    <t>750437572</t>
  </si>
  <si>
    <t>230</t>
  </si>
  <si>
    <t>783113111</t>
  </si>
  <si>
    <t>Napouštěcí nátěr truhlářských konstrukcí jednonásobný fungicidní syntetický</t>
  </si>
  <si>
    <t>1933676872</t>
  </si>
  <si>
    <t>231</t>
  </si>
  <si>
    <t>783118211</t>
  </si>
  <si>
    <t>Lakovací nátěr truhlářských konstrukcí dvojnásobný s mezibroušením syntetický</t>
  </si>
  <si>
    <t>-1022654135</t>
  </si>
  <si>
    <t>232</t>
  </si>
  <si>
    <t>783114101</t>
  </si>
  <si>
    <t>Základní nátěr truhlářských konstrukcí jednonásobný syntetický</t>
  </si>
  <si>
    <t>-770352389</t>
  </si>
  <si>
    <t>233</t>
  </si>
  <si>
    <t>783132121</t>
  </si>
  <si>
    <t>Lokální tmelení truhlářských konstrukcí včetně přebroušení epoxidovým tmelem plochy do 50%</t>
  </si>
  <si>
    <t>-486317277</t>
  </si>
  <si>
    <t>234</t>
  </si>
  <si>
    <t>783118101</t>
  </si>
  <si>
    <t>Lazurovací jednonásobný syntetický nátěr truhlářských konstrukcí</t>
  </si>
  <si>
    <t>1731047693</t>
  </si>
  <si>
    <t>93,501*2 "dvojnásobný nátěr</t>
  </si>
  <si>
    <t>235</t>
  </si>
  <si>
    <t>783213121</t>
  </si>
  <si>
    <t>Napouštěcí nátěr tesařských konstrukcí zabudovaných do konstrukce proti dřevokazným houbám, hmyzu a plísním dvojnásobný syntetický</t>
  </si>
  <si>
    <t>-1136893097</t>
  </si>
  <si>
    <t>236</t>
  </si>
  <si>
    <t>783917161</t>
  </si>
  <si>
    <t>Krycí dvojnásobný syntetický nátěr betonové podlahy</t>
  </si>
  <si>
    <t>-1262281915</t>
  </si>
  <si>
    <t>784</t>
  </si>
  <si>
    <t>Malby</t>
  </si>
  <si>
    <t>237</t>
  </si>
  <si>
    <t>784171001</t>
  </si>
  <si>
    <t>Olepování vnitřních ploch (materiál ve specifikaci) včetně pozdějšího odlepení páskou nebo fólií v místnostech výšky do 3,80 m</t>
  </si>
  <si>
    <t>-272867913</t>
  </si>
  <si>
    <t>238</t>
  </si>
  <si>
    <t>58124850</t>
  </si>
  <si>
    <t>fólie s papírovou páskou pro malířské potřeby 210mmx20m</t>
  </si>
  <si>
    <t>-403713423</t>
  </si>
  <si>
    <t>239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</si>
  <si>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</si>
  <si>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</si>
  <si>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1840794265</t>
  </si>
  <si>
    <t>240</t>
  </si>
  <si>
    <t>58124844</t>
  </si>
  <si>
    <t>fólie pro malířské potřeby zakrývací tl 25µ 4x5m</t>
  </si>
  <si>
    <t>-1874443664</t>
  </si>
  <si>
    <t>241</t>
  </si>
  <si>
    <t>784171101</t>
  </si>
  <si>
    <t>Zakrytí nemalovaných ploch (materiál ve specifikaci) včetně pozdějšího odkrytí podlah</t>
  </si>
  <si>
    <t>1715497362</t>
  </si>
  <si>
    <t>242</t>
  </si>
  <si>
    <t>322022695</t>
  </si>
  <si>
    <t>243</t>
  </si>
  <si>
    <t>784181101</t>
  </si>
  <si>
    <t>Penetrace podkladu jednonásobná základní akrylátová v místnostech výšky do 3,80 m</t>
  </si>
  <si>
    <t>-1135812857</t>
  </si>
  <si>
    <t>244</t>
  </si>
  <si>
    <t>784211101</t>
  </si>
  <si>
    <t>Dvojnásobné bílé malby ze směsí za mokra výborně otěruvzdorných v místnostech výšky do 3,80 m</t>
  </si>
  <si>
    <t>1162277569</t>
  </si>
  <si>
    <t>786</t>
  </si>
  <si>
    <t>Dokončovací práce - čalounické úpravy</t>
  </si>
  <si>
    <t>245</t>
  </si>
  <si>
    <t>786623111</t>
  </si>
  <si>
    <t>Montáž lamelové žaluzie vnitřní manuálně ovládané do oken střešních</t>
  </si>
  <si>
    <t>-96534327</t>
  </si>
  <si>
    <t>246</t>
  </si>
  <si>
    <t>61140036</t>
  </si>
  <si>
    <t>žaluzie vnitřní lamelová manuálně ovládaná střešních oken rozměru do 550x780mm</t>
  </si>
  <si>
    <t>-521716216</t>
  </si>
  <si>
    <t>247</t>
  </si>
  <si>
    <t>786626111</t>
  </si>
  <si>
    <t>Montáž lamelové žaluzie vnitřní nebo do oken dvojitých dřevěných</t>
  </si>
  <si>
    <t>438074178</t>
  </si>
  <si>
    <t>248</t>
  </si>
  <si>
    <t>55346100</t>
  </si>
  <si>
    <t>žaluzie horizontální meziskelní</t>
  </si>
  <si>
    <t>800787495</t>
  </si>
  <si>
    <t>249</t>
  </si>
  <si>
    <t>998786102</t>
  </si>
  <si>
    <t>Přesun hmot tonážní pro čalounické úpravy v objektech v do 12 m</t>
  </si>
  <si>
    <t>-107229117</t>
  </si>
  <si>
    <t>HZS</t>
  </si>
  <si>
    <t>Hodinové zúčtovací sazby</t>
  </si>
  <si>
    <t>250</t>
  </si>
  <si>
    <t>HZS2132</t>
  </si>
  <si>
    <t>Hodinová zúčtovací sazba zámečník odborný</t>
  </si>
  <si>
    <t>512</t>
  </si>
  <si>
    <t>154926208</t>
  </si>
  <si>
    <t>251</t>
  </si>
  <si>
    <t>HZS2222</t>
  </si>
  <si>
    <t>Hodinová zúčtovací sazba elektrikář odborný</t>
  </si>
  <si>
    <t>-631500640</t>
  </si>
  <si>
    <t>252</t>
  </si>
  <si>
    <t>HZS2312</t>
  </si>
  <si>
    <t>Hodinová zúčtovací sazba malíř, natěrač, lakýrník specialista</t>
  </si>
  <si>
    <t>-591158617</t>
  </si>
  <si>
    <t>253</t>
  </si>
  <si>
    <t>-884366834</t>
  </si>
  <si>
    <t>254</t>
  </si>
  <si>
    <t>HZS3132</t>
  </si>
  <si>
    <t>Hodinová zúčtovací sazba elektromontér VN a VVN odborný</t>
  </si>
  <si>
    <t>-1866058450</t>
  </si>
  <si>
    <t>255</t>
  </si>
  <si>
    <t>HZS4212</t>
  </si>
  <si>
    <t>Hodinová zúčtovací sazba revizní technik specialista</t>
  </si>
  <si>
    <t>92384256</t>
  </si>
  <si>
    <t>SO 02 - Čekárna</t>
  </si>
  <si>
    <t xml:space="preserve">      6 - Úpravy povrchů, podlahy a osazování výplní</t>
  </si>
  <si>
    <t xml:space="preserve">    99 - Přesun hmot a manipulace se sutí</t>
  </si>
  <si>
    <t xml:space="preserve">      998 - Přesun hmot</t>
  </si>
  <si>
    <t xml:space="preserve">    771 - Podlahy z dlaždic</t>
  </si>
  <si>
    <t xml:space="preserve">      784 - Dokončovací práce - malby a tapety</t>
  </si>
  <si>
    <t>340238212</t>
  </si>
  <si>
    <t>Zazdívka otvorů v příčkách nebo stěnách cihlami plnými pálenými plochy přes 0,25 m2 do 1 m2, tloušťky přes 100 mm</t>
  </si>
  <si>
    <t>1026803887</t>
  </si>
  <si>
    <t>340239212</t>
  </si>
  <si>
    <t>Zazdívka otvorů v příčkách nebo stěnách cihlami plnými pálenými plochy přes 1 m2 do 4 m2, tloušťky přes 100 mm</t>
  </si>
  <si>
    <t>224633254</t>
  </si>
  <si>
    <t>Zakrytí ploch před znečištěním včetně pozdějšího odkrytí výplní otvorů a svislých ploch fólií přilepenou lepící páskou</t>
  </si>
  <si>
    <t>1227584664</t>
  </si>
  <si>
    <t>612315412</t>
  </si>
  <si>
    <t>Oprava vápenné omítky vnitřních ploch hladké, tloušťky do 20 mm stěn, v rozsahu opravované plochy přes 10 do 30%</t>
  </si>
  <si>
    <t>1642910964</t>
  </si>
  <si>
    <t>612821012</t>
  </si>
  <si>
    <t>Sanační omítka vnitřních ploch stěn pro vlhké a zasolené zdivo, prováděná ve dvou vrstvách, tl. jádrové omítky do 30 mm ručně štuková</t>
  </si>
  <si>
    <t>-878928058</t>
  </si>
  <si>
    <t>612311141</t>
  </si>
  <si>
    <t>Vápenná omítka štuková dvouvrstvá vnitřních stěn nanášená ručně</t>
  </si>
  <si>
    <t>-1812373010</t>
  </si>
  <si>
    <t>612321141</t>
  </si>
  <si>
    <t>Omítka vápenocementová vnitřních ploch nanášená ručně dvouvrstvá, tloušťky jádrové omítky do 10 mm a tloušťky štuku do 3 mm štuková svislých konstrukcí stěn</t>
  </si>
  <si>
    <t>-37263453</t>
  </si>
  <si>
    <t>631312141</t>
  </si>
  <si>
    <t>Doplnění dosavadních mazanin prostým betonem s dodáním hmot, bez potěru, plochy jednotlivě rýh v dosavadních mazaninách</t>
  </si>
  <si>
    <t>1314206622</t>
  </si>
  <si>
    <t>-624352197</t>
  </si>
  <si>
    <t>-1167497434</t>
  </si>
  <si>
    <t>965042221</t>
  </si>
  <si>
    <t>Bourání mazanin betonových nebo z litého asfaltu tl. přes 100 mm, plochy do 1 m2</t>
  </si>
  <si>
    <t>-370876990</t>
  </si>
  <si>
    <t>965046111</t>
  </si>
  <si>
    <t>Broušení stávajících betonových podlah úběr do 3 mm</t>
  </si>
  <si>
    <t>1547639919</t>
  </si>
  <si>
    <t>965046119</t>
  </si>
  <si>
    <t>Broušení stávajících betonových podlah Příplatek k ceně za každý další 1 mm úběru</t>
  </si>
  <si>
    <t>-1185346960</t>
  </si>
  <si>
    <t>965081611</t>
  </si>
  <si>
    <t>Odsekání soklíků včetně otlučení podkladní omítky až na zdivo rovných</t>
  </si>
  <si>
    <t>354678442</t>
  </si>
  <si>
    <t>965081213</t>
  </si>
  <si>
    <t>Bourání podlah z dlaždic bez podkladního lože nebo mazaniny, s jakoukoliv výplní spár keramických nebo xylolitových tl. do 10 mm, plochy přes 1 m2</t>
  </si>
  <si>
    <t>1366616080</t>
  </si>
  <si>
    <t>1281554281</t>
  </si>
  <si>
    <t>978013141</t>
  </si>
  <si>
    <t>Otlučení vápenných nebo vápenocementových omítek vnitřních ploch stěn s vyškrabáním spar, s očištěním zdiva, v rozsahu přes 10 do 30 %</t>
  </si>
  <si>
    <t>601447248</t>
  </si>
  <si>
    <t>978013191</t>
  </si>
  <si>
    <t>Otlučení vápenných nebo vápenocementových omítek vnitřních ploch stěn s vyškrabáním spar, s očištěním zdiva, v rozsahu přes 50 do 100 %</t>
  </si>
  <si>
    <t>-823432183</t>
  </si>
  <si>
    <t>Přesun hmot a manipulace se sutí</t>
  </si>
  <si>
    <t>997013211</t>
  </si>
  <si>
    <t>Vnitrostaveništní doprava suti a vybouraných hmot vodorovně do 50 m svisle ručně (nošením po schodech) pro budovy a haly výšky do 6 m</t>
  </si>
  <si>
    <t>-479099265</t>
  </si>
  <si>
    <t>-1436209125</t>
  </si>
  <si>
    <t>-445560214</t>
  </si>
  <si>
    <t>997013804</t>
  </si>
  <si>
    <t>Poplatek za uložení na skládce (skládkovné) stavebního odpadu ze skla kód odpadu 170 202</t>
  </si>
  <si>
    <t>-1651621140</t>
  </si>
  <si>
    <t>Poplatek za uložení na skládce (skládkovné) stavebního odpadu dřevěného kód odpadu 170 201</t>
  </si>
  <si>
    <t>-139142891</t>
  </si>
  <si>
    <t>760013040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</si>
  <si>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</si>
  <si>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</si>
  <si>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-1705238757</t>
  </si>
  <si>
    <t>771</t>
  </si>
  <si>
    <t>Podlahy z dlaždic</t>
  </si>
  <si>
    <t>771591185</t>
  </si>
  <si>
    <t>Podlahy pracnější řezání keramických dlaždic rovné</t>
  </si>
  <si>
    <t>-392665844</t>
  </si>
  <si>
    <t>771111011</t>
  </si>
  <si>
    <t>Příprava podkladu před provedením dlažby vysátí podlah</t>
  </si>
  <si>
    <t>172985446</t>
  </si>
  <si>
    <t>771121011</t>
  </si>
  <si>
    <t>Příprava podkladu před provedením dlažby nátěr penetrační na podlahu</t>
  </si>
  <si>
    <t>1881071813</t>
  </si>
  <si>
    <t>771474113</t>
  </si>
  <si>
    <t>Montáž soklů z dlaždic keramických lepených flexibilním lepidlem rovných, výšky přes 90 do 120 mm</t>
  </si>
  <si>
    <t>-1065574018</t>
  </si>
  <si>
    <t>771574112</t>
  </si>
  <si>
    <t>Montáž podlah z dlaždic keramických lepených flexibilním lepidlem maloformátových hladkých přes 9 do 12 ks/m2</t>
  </si>
  <si>
    <t>-1885944669</t>
  </si>
  <si>
    <t>LSS.TAA35069</t>
  </si>
  <si>
    <t>dlaždice slinutá TAURUS GRANIT, 298 x 298 x 9 mm</t>
  </si>
  <si>
    <t>-211442054</t>
  </si>
  <si>
    <t>Poznámka k položce:_x000d_
69 Rio Negro, hladký, matný</t>
  </si>
  <si>
    <t>771161011</t>
  </si>
  <si>
    <t>Příprava podkladu před provedením dlažby montáž profilu dilatační spáry v rovině dlažby</t>
  </si>
  <si>
    <t>628812747</t>
  </si>
  <si>
    <t>56284511</t>
  </si>
  <si>
    <t>profil dilatační PVC 60x80mm</t>
  </si>
  <si>
    <t>1505862551</t>
  </si>
  <si>
    <t>771591115</t>
  </si>
  <si>
    <t>Podlahy - dokončovací práce spárování silikonem</t>
  </si>
  <si>
    <t>1464064086</t>
  </si>
  <si>
    <t>998771101</t>
  </si>
  <si>
    <t>Přesun hmot pro podlahy z dlaždic stanovený z hmotnosti přesunovaného materiálu vodorovná dopravní vzdálenost do 50 m v objektech výšky do 6 m</t>
  </si>
  <si>
    <t>129145534</t>
  </si>
  <si>
    <t>Dokončovací práce - malby a tapety</t>
  </si>
  <si>
    <t>977456912</t>
  </si>
  <si>
    <t>-325621223</t>
  </si>
  <si>
    <t>-993186083</t>
  </si>
  <si>
    <t>2103035841</t>
  </si>
  <si>
    <t>784181111</t>
  </si>
  <si>
    <t>Penetrace podkladu jednonásobná základní silikátová v místnostech výšky do 3,80 m</t>
  </si>
  <si>
    <t>237064408</t>
  </si>
  <si>
    <t>784321031</t>
  </si>
  <si>
    <t>Dvojnásobné silikátové bílé malby v místnosti výšky do 3,80 m</t>
  </si>
  <si>
    <t>1367275999</t>
  </si>
  <si>
    <t>Poznámka k položce:_x000d_
Interiérová disperzní barva s vysokou krycí schopností pro komerční a obývací prostory, kanceláře, školy, chodby,průmyslové aplikace.</t>
  </si>
  <si>
    <t>784361001</t>
  </si>
  <si>
    <t>Armovací (trvale pružné) malby v místnosti výšky do 3,80 m</t>
  </si>
  <si>
    <t>1672863194</t>
  </si>
  <si>
    <t>Poznámka k položce:_x000d_
Interiérová polomatná vysoce omyvatelná barva vhodná k nátěrům schodištních soklů, chodeb, zdravotnických a školních zařízení, kuchyní, učeben, čekáren, dětských pokojů apod.</t>
  </si>
  <si>
    <t>784121001</t>
  </si>
  <si>
    <t>Oškrabání malby v místnostech výšky do 3,80 m</t>
  </si>
  <si>
    <t>-11188476</t>
  </si>
  <si>
    <t>SO 03 -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</si>
  <si>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</si>
  <si>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</si>
  <si>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</si>
  <si>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</si>
  <si>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</si>
  <si>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</si>
  <si>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VRN3</t>
  </si>
  <si>
    <t>Zařízení staveniště</t>
  </si>
  <si>
    <t>030001000</t>
  </si>
  <si>
    <t>kpl</t>
  </si>
  <si>
    <t>1024</t>
  </si>
  <si>
    <t>506444489</t>
  </si>
  <si>
    <t>VRN4</t>
  </si>
  <si>
    <t>Inženýrská činnost</t>
  </si>
  <si>
    <t>044002000</t>
  </si>
  <si>
    <t>Revize</t>
  </si>
  <si>
    <t>-1633050438</t>
  </si>
  <si>
    <t>VRN7</t>
  </si>
  <si>
    <t>Provozní vlivy</t>
  </si>
  <si>
    <t>070001000</t>
  </si>
  <si>
    <t>-1405120475</t>
  </si>
  <si>
    <t>VRN9</t>
  </si>
  <si>
    <t>Ostatní náklady</t>
  </si>
  <si>
    <t>090001000</t>
  </si>
  <si>
    <t>1650678375</t>
  </si>
  <si>
    <t>Poznámka k položce:_x000d_
Ostatní náklady - vydání průkazu způsobilosti</t>
  </si>
  <si>
    <t>049303000</t>
  </si>
  <si>
    <t>Náklady vzniklé v souvislosti s předáním stavby</t>
  </si>
  <si>
    <t>2053232466</t>
  </si>
  <si>
    <t>060001000</t>
  </si>
  <si>
    <t>Územní vlivy</t>
  </si>
  <si>
    <t>293321014</t>
  </si>
  <si>
    <t>Poznámka k položce:_x000d_
Užívání veřejných ploch a prostranství 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</si>
  <si>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072103001</t>
  </si>
  <si>
    <t>Projednání DIO a zajištění DIR komunikace II.a III. třídy</t>
  </si>
  <si>
    <t>-2045996304</t>
  </si>
  <si>
    <t>Poznámka k položce:_x000d_
DIO, dopravně inženýrská opatření v průběhu stavby Náklady na montáž, pronájem a demontáž přenosného dopravního značení v průběhu výstavby. Do ceny zakalkulovat i návrh, projednání a schválení na dopravním inspektorátu Policie ČR.</t>
  </si>
  <si>
    <t>013254000</t>
  </si>
  <si>
    <t>Dokumentace skutečného provedení stavby</t>
  </si>
  <si>
    <t>-418212494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</si>
</sst>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8"/>
    </row>
    <row r="29" hidden="1" s="2" customFormat="1" ht="14.4" customHeight="1">
      <c r="B29" s="42"/>
      <c r="C29" s="43"/>
      <c r="D29" s="29" t="s">
        <v>37</v>
      </c>
      <c r="E29" s="43"/>
      <c r="F29" s="29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hidden="1" s="2" customFormat="1" ht="14.4" customHeight="1">
      <c r="B30" s="42"/>
      <c r="C30" s="43"/>
      <c r="D30" s="43"/>
      <c r="E30" s="43"/>
      <c r="F30" s="29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s="2" customFormat="1" ht="14.4" customHeight="1">
      <c r="B31" s="42"/>
      <c r="C31" s="43"/>
      <c r="D31" s="29" t="s">
        <v>37</v>
      </c>
      <c r="E31" s="43"/>
      <c r="F31" s="29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s="2" customFormat="1" ht="14.4" customHeight="1">
      <c r="B32" s="42"/>
      <c r="C32" s="43"/>
      <c r="D32" s="43"/>
      <c r="E32" s="43"/>
      <c r="F32" s="29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46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65419113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Záhoří ON - oprava výpravní budovy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29. 7. 2019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29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47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27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31</v>
      </c>
      <c r="AJ50" s="36"/>
      <c r="AK50" s="36"/>
      <c r="AL50" s="36"/>
      <c r="AM50" s="65" t="str">
        <f>IF(E20="","",E20)</f>
        <v xml:space="preserve"> 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48</v>
      </c>
      <c r="D52" s="79"/>
      <c r="E52" s="79"/>
      <c r="F52" s="79"/>
      <c r="G52" s="79"/>
      <c r="H52" s="80"/>
      <c r="I52" s="81" t="s">
        <v>49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50</v>
      </c>
      <c r="AH52" s="79"/>
      <c r="AI52" s="79"/>
      <c r="AJ52" s="79"/>
      <c r="AK52" s="79"/>
      <c r="AL52" s="79"/>
      <c r="AM52" s="79"/>
      <c r="AN52" s="81" t="s">
        <v>51</v>
      </c>
      <c r="AO52" s="79"/>
      <c r="AP52" s="83"/>
      <c r="AQ52" s="84" t="s">
        <v>52</v>
      </c>
      <c r="AR52" s="40"/>
      <c r="AS52" s="85" t="s">
        <v>53</v>
      </c>
      <c r="AT52" s="86" t="s">
        <v>54</v>
      </c>
      <c r="AU52" s="86" t="s">
        <v>55</v>
      </c>
      <c r="AV52" s="86" t="s">
        <v>56</v>
      </c>
      <c r="AW52" s="86" t="s">
        <v>57</v>
      </c>
      <c r="AX52" s="86" t="s">
        <v>58</v>
      </c>
      <c r="AY52" s="86" t="s">
        <v>59</v>
      </c>
      <c r="AZ52" s="86" t="s">
        <v>60</v>
      </c>
      <c r="BA52" s="86" t="s">
        <v>61</v>
      </c>
      <c r="BB52" s="86" t="s">
        <v>62</v>
      </c>
      <c r="BC52" s="86" t="s">
        <v>63</v>
      </c>
      <c r="BD52" s="87" t="s">
        <v>64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65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ROUND(SUM(AG55:AG57),2)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ROUND(SUM(AS55:AS57),2)</f>
        <v>0</v>
      </c>
      <c r="AT54" s="99">
        <f>ROUND(SUM(AV54:AW54),2)</f>
        <v>0</v>
      </c>
      <c r="AU54" s="100">
        <f>ROUND(SUM(AU55:AU57),5)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ROUND(SUM(AZ55:AZ57),2)</f>
        <v>0</v>
      </c>
      <c r="BA54" s="99">
        <f>ROUND(SUM(BA55:BA57),2)</f>
        <v>0</v>
      </c>
      <c r="BB54" s="99">
        <f>ROUND(SUM(BB55:BB57),2)</f>
        <v>0</v>
      </c>
      <c r="BC54" s="99">
        <f>ROUND(SUM(BC55:BC57),2)</f>
        <v>0</v>
      </c>
      <c r="BD54" s="101">
        <f>ROUND(SUM(BD55:BD57),2)</f>
        <v>0</v>
      </c>
      <c r="BS54" s="102" t="s">
        <v>66</v>
      </c>
      <c r="BT54" s="102" t="s">
        <v>67</v>
      </c>
      <c r="BU54" s="103" t="s">
        <v>68</v>
      </c>
      <c r="BV54" s="102" t="s">
        <v>69</v>
      </c>
      <c r="BW54" s="102" t="s">
        <v>5</v>
      </c>
      <c r="BX54" s="102" t="s">
        <v>70</v>
      </c>
      <c r="CL54" s="102" t="s">
        <v>1</v>
      </c>
    </row>
    <row r="55" s="5" customFormat="1" ht="16.5" customHeight="1">
      <c r="A55" s="104" t="s">
        <v>71</v>
      </c>
      <c r="B55" s="105"/>
      <c r="C55" s="106"/>
      <c r="D55" s="107" t="s">
        <v>72</v>
      </c>
      <c r="E55" s="107"/>
      <c r="F55" s="107"/>
      <c r="G55" s="107"/>
      <c r="H55" s="107"/>
      <c r="I55" s="108"/>
      <c r="J55" s="107" t="s">
        <v>73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'SO 01 - Stavební část'!J30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74</v>
      </c>
      <c r="AR55" s="111"/>
      <c r="AS55" s="112">
        <v>0</v>
      </c>
      <c r="AT55" s="113">
        <f>ROUND(SUM(AV55:AW55),2)</f>
        <v>0</v>
      </c>
      <c r="AU55" s="114">
        <f>'SO 01 - Stavební část'!P100</f>
        <v>0</v>
      </c>
      <c r="AV55" s="113">
        <f>'SO 01 - Stavební část'!J33</f>
        <v>0</v>
      </c>
      <c r="AW55" s="113">
        <f>'SO 01 - Stavební část'!J34</f>
        <v>0</v>
      </c>
      <c r="AX55" s="113">
        <f>'SO 01 - Stavební část'!J35</f>
        <v>0</v>
      </c>
      <c r="AY55" s="113">
        <f>'SO 01 - Stavební část'!J36</f>
        <v>0</v>
      </c>
      <c r="AZ55" s="113">
        <f>'SO 01 - Stavební část'!F33</f>
        <v>0</v>
      </c>
      <c r="BA55" s="113">
        <f>'SO 01 - Stavební část'!F34</f>
        <v>0</v>
      </c>
      <c r="BB55" s="113">
        <f>'SO 01 - Stavební část'!F35</f>
        <v>0</v>
      </c>
      <c r="BC55" s="113">
        <f>'SO 01 - Stavební část'!F36</f>
        <v>0</v>
      </c>
      <c r="BD55" s="115">
        <f>'SO 01 - Stavební část'!F37</f>
        <v>0</v>
      </c>
      <c r="BT55" s="116" t="s">
        <v>75</v>
      </c>
      <c r="BV55" s="116" t="s">
        <v>69</v>
      </c>
      <c r="BW55" s="116" t="s">
        <v>76</v>
      </c>
      <c r="BX55" s="116" t="s">
        <v>5</v>
      </c>
      <c r="CL55" s="116" t="s">
        <v>1</v>
      </c>
      <c r="CM55" s="116" t="s">
        <v>77</v>
      </c>
    </row>
    <row r="56" s="5" customFormat="1" ht="16.5" customHeight="1">
      <c r="A56" s="104" t="s">
        <v>71</v>
      </c>
      <c r="B56" s="105"/>
      <c r="C56" s="106"/>
      <c r="D56" s="107" t="s">
        <v>78</v>
      </c>
      <c r="E56" s="107"/>
      <c r="F56" s="107"/>
      <c r="G56" s="107"/>
      <c r="H56" s="107"/>
      <c r="I56" s="108"/>
      <c r="J56" s="107" t="s">
        <v>79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'SO 02 - Čekárna'!J30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74</v>
      </c>
      <c r="AR56" s="111"/>
      <c r="AS56" s="112">
        <v>0</v>
      </c>
      <c r="AT56" s="113">
        <f>ROUND(SUM(AV56:AW56),2)</f>
        <v>0</v>
      </c>
      <c r="AU56" s="114">
        <f>'SO 02 - Čekárna'!P89</f>
        <v>0</v>
      </c>
      <c r="AV56" s="113">
        <f>'SO 02 - Čekárna'!J33</f>
        <v>0</v>
      </c>
      <c r="AW56" s="113">
        <f>'SO 02 - Čekárna'!J34</f>
        <v>0</v>
      </c>
      <c r="AX56" s="113">
        <f>'SO 02 - Čekárna'!J35</f>
        <v>0</v>
      </c>
      <c r="AY56" s="113">
        <f>'SO 02 - Čekárna'!J36</f>
        <v>0</v>
      </c>
      <c r="AZ56" s="113">
        <f>'SO 02 - Čekárna'!F33</f>
        <v>0</v>
      </c>
      <c r="BA56" s="113">
        <f>'SO 02 - Čekárna'!F34</f>
        <v>0</v>
      </c>
      <c r="BB56" s="113">
        <f>'SO 02 - Čekárna'!F35</f>
        <v>0</v>
      </c>
      <c r="BC56" s="113">
        <f>'SO 02 - Čekárna'!F36</f>
        <v>0</v>
      </c>
      <c r="BD56" s="115">
        <f>'SO 02 - Čekárna'!F37</f>
        <v>0</v>
      </c>
      <c r="BT56" s="116" t="s">
        <v>75</v>
      </c>
      <c r="BV56" s="116" t="s">
        <v>69</v>
      </c>
      <c r="BW56" s="116" t="s">
        <v>80</v>
      </c>
      <c r="BX56" s="116" t="s">
        <v>5</v>
      </c>
      <c r="CL56" s="116" t="s">
        <v>1</v>
      </c>
      <c r="CM56" s="116" t="s">
        <v>77</v>
      </c>
    </row>
    <row r="57" s="5" customFormat="1" ht="16.5" customHeight="1">
      <c r="A57" s="104" t="s">
        <v>71</v>
      </c>
      <c r="B57" s="105"/>
      <c r="C57" s="106"/>
      <c r="D57" s="107" t="s">
        <v>81</v>
      </c>
      <c r="E57" s="107"/>
      <c r="F57" s="107"/>
      <c r="G57" s="107"/>
      <c r="H57" s="107"/>
      <c r="I57" s="108"/>
      <c r="J57" s="107" t="s">
        <v>82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'SO 03 - Vedlejší rozpočto...'!J30</f>
        <v>0</v>
      </c>
      <c r="AH57" s="108"/>
      <c r="AI57" s="108"/>
      <c r="AJ57" s="108"/>
      <c r="AK57" s="108"/>
      <c r="AL57" s="108"/>
      <c r="AM57" s="108"/>
      <c r="AN57" s="109">
        <f>SUM(AG57,AT57)</f>
        <v>0</v>
      </c>
      <c r="AO57" s="108"/>
      <c r="AP57" s="108"/>
      <c r="AQ57" s="110" t="s">
        <v>74</v>
      </c>
      <c r="AR57" s="111"/>
      <c r="AS57" s="117">
        <v>0</v>
      </c>
      <c r="AT57" s="118">
        <f>ROUND(SUM(AV57:AW57),2)</f>
        <v>0</v>
      </c>
      <c r="AU57" s="119">
        <f>'SO 03 - Vedlejší rozpočto...'!P84</f>
        <v>0</v>
      </c>
      <c r="AV57" s="118">
        <f>'SO 03 - Vedlejší rozpočto...'!J33</f>
        <v>0</v>
      </c>
      <c r="AW57" s="118">
        <f>'SO 03 - Vedlejší rozpočto...'!J34</f>
        <v>0</v>
      </c>
      <c r="AX57" s="118">
        <f>'SO 03 - Vedlejší rozpočto...'!J35</f>
        <v>0</v>
      </c>
      <c r="AY57" s="118">
        <f>'SO 03 - Vedlejší rozpočto...'!J36</f>
        <v>0</v>
      </c>
      <c r="AZ57" s="118">
        <f>'SO 03 - Vedlejší rozpočto...'!F33</f>
        <v>0</v>
      </c>
      <c r="BA57" s="118">
        <f>'SO 03 - Vedlejší rozpočto...'!F34</f>
        <v>0</v>
      </c>
      <c r="BB57" s="118">
        <f>'SO 03 - Vedlejší rozpočto...'!F35</f>
        <v>0</v>
      </c>
      <c r="BC57" s="118">
        <f>'SO 03 - Vedlejší rozpočto...'!F36</f>
        <v>0</v>
      </c>
      <c r="BD57" s="120">
        <f>'SO 03 - Vedlejší rozpočto...'!F37</f>
        <v>0</v>
      </c>
      <c r="BT57" s="116" t="s">
        <v>75</v>
      </c>
      <c r="BV57" s="116" t="s">
        <v>69</v>
      </c>
      <c r="BW57" s="116" t="s">
        <v>83</v>
      </c>
      <c r="BX57" s="116" t="s">
        <v>5</v>
      </c>
      <c r="CL57" s="116" t="s">
        <v>1</v>
      </c>
      <c r="CM57" s="116" t="s">
        <v>77</v>
      </c>
    </row>
    <row r="58" s="1" customFormat="1" ht="30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</row>
    <row r="59" s="1" customFormat="1" ht="6.96" customHeight="1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40"/>
    </row>
  </sheetData>
  <sheetProtection sheet="1" formatColumns="0" formatRows="0" objects="1" scenarios="1" spinCount="100000" saltValue="Aari8wetqUHs5h2pTlvbxPP6m/NcKWj0sb4kv+ipUm6M6DUvSms0hT7qzJrkiFhLDoHTpHb0XVcovfAm6JYt/A==" hashValue="rwcAahAY/mRJh5+ZMQyFKGtDJkouAMI/C0VKhB0uUXUuqBATx0ZnkDt59iRVnYpWCBMuTJ6iIOTWIXVjwbppS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Stavební část'!C2" display="/"/>
    <hyperlink ref="A56" location="'SO 02 - Čekárna'!C2" display="/"/>
    <hyperlink ref="A57" location="'SO 03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76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77</v>
      </c>
    </row>
    <row r="4" ht="24.96" customHeight="1">
      <c r="B4" s="17"/>
      <c r="D4" s="125" t="s">
        <v>84</v>
      </c>
      <c r="L4" s="17"/>
      <c r="M4" s="21" t="s">
        <v>10</v>
      </c>
      <c r="AT4" s="14" t="s">
        <v>30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Záhoří ON - oprava výpravní budovy</v>
      </c>
      <c r="F7" s="126"/>
      <c r="G7" s="126"/>
      <c r="H7" s="126"/>
      <c r="L7" s="17"/>
    </row>
    <row r="8" s="1" customFormat="1" ht="12" customHeight="1">
      <c r="B8" s="40"/>
      <c r="D8" s="126" t="s">
        <v>85</v>
      </c>
      <c r="I8" s="128"/>
      <c r="L8" s="40"/>
    </row>
    <row r="9" s="1" customFormat="1" ht="36.96" customHeight="1">
      <c r="B9" s="40"/>
      <c r="E9" s="129" t="s">
        <v>86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29. 7. 2019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21</v>
      </c>
      <c r="I15" s="130" t="s">
        <v>26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27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26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29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21</v>
      </c>
      <c r="I21" s="130" t="s">
        <v>26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31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21</v>
      </c>
      <c r="I24" s="130" t="s">
        <v>26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32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33</v>
      </c>
      <c r="I30" s="128"/>
      <c r="J30" s="137">
        <f>ROUND(J100,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35</v>
      </c>
      <c r="I32" s="139" t="s">
        <v>34</v>
      </c>
      <c r="J32" s="138" t="s">
        <v>36</v>
      </c>
      <c r="L32" s="40"/>
    </row>
    <row r="33" hidden="1" s="1" customFormat="1" ht="14.4" customHeight="1">
      <c r="B33" s="40"/>
      <c r="D33" s="126" t="s">
        <v>37</v>
      </c>
      <c r="E33" s="126" t="s">
        <v>38</v>
      </c>
      <c r="F33" s="140">
        <f>ROUND((SUM(BE100:BE413)),  2)</f>
        <v>0</v>
      </c>
      <c r="I33" s="141">
        <v>0.20999999999999999</v>
      </c>
      <c r="J33" s="140">
        <f>ROUND(((SUM(BE100:BE413))*I33),  2)</f>
        <v>0</v>
      </c>
      <c r="L33" s="40"/>
    </row>
    <row r="34" hidden="1" s="1" customFormat="1" ht="14.4" customHeight="1">
      <c r="B34" s="40"/>
      <c r="E34" s="126" t="s">
        <v>39</v>
      </c>
      <c r="F34" s="140">
        <f>ROUND((SUM(BF100:BF413)),  2)</f>
        <v>0</v>
      </c>
      <c r="I34" s="141">
        <v>0.14999999999999999</v>
      </c>
      <c r="J34" s="140">
        <f>ROUND(((SUM(BF100:BF413))*I34),  2)</f>
        <v>0</v>
      </c>
      <c r="L34" s="40"/>
    </row>
    <row r="35" s="1" customFormat="1" ht="14.4" customHeight="1">
      <c r="B35" s="40"/>
      <c r="D35" s="126" t="s">
        <v>37</v>
      </c>
      <c r="E35" s="126" t="s">
        <v>40</v>
      </c>
      <c r="F35" s="140">
        <f>ROUND((SUM(BG100:BG413)),  2)</f>
        <v>0</v>
      </c>
      <c r="I35" s="141">
        <v>0.20999999999999999</v>
      </c>
      <c r="J35" s="140">
        <f>0</f>
        <v>0</v>
      </c>
      <c r="L35" s="40"/>
    </row>
    <row r="36" s="1" customFormat="1" ht="14.4" customHeight="1">
      <c r="B36" s="40"/>
      <c r="E36" s="126" t="s">
        <v>41</v>
      </c>
      <c r="F36" s="140">
        <f>ROUND((SUM(BH100:BH413)),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42</v>
      </c>
      <c r="F37" s="140">
        <f>ROUND((SUM(BI100:BI413)),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43</v>
      </c>
      <c r="E39" s="144"/>
      <c r="F39" s="144"/>
      <c r="G39" s="145" t="s">
        <v>44</v>
      </c>
      <c r="H39" s="146" t="s">
        <v>45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87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Záhoří ON - oprava výpravní budovy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85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SO 01 - Stavební část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29. 7. 2019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 xml:space="preserve"> </v>
      </c>
      <c r="G54" s="36"/>
      <c r="H54" s="36"/>
      <c r="I54" s="130" t="s">
        <v>29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27</v>
      </c>
      <c r="D55" s="36"/>
      <c r="E55" s="36"/>
      <c r="F55" s="24" t="str">
        <f>IF(E18="","",E18)</f>
        <v>Vyplň údaj</v>
      </c>
      <c r="G55" s="36"/>
      <c r="H55" s="36"/>
      <c r="I55" s="130" t="s">
        <v>31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88</v>
      </c>
      <c r="D57" s="158"/>
      <c r="E57" s="158"/>
      <c r="F57" s="158"/>
      <c r="G57" s="158"/>
      <c r="H57" s="158"/>
      <c r="I57" s="159"/>
      <c r="J57" s="160" t="s">
        <v>89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90</v>
      </c>
      <c r="D59" s="36"/>
      <c r="E59" s="36"/>
      <c r="F59" s="36"/>
      <c r="G59" s="36"/>
      <c r="H59" s="36"/>
      <c r="I59" s="128"/>
      <c r="J59" s="95">
        <f>J100</f>
        <v>0</v>
      </c>
      <c r="K59" s="36"/>
      <c r="L59" s="40"/>
      <c r="AU59" s="14" t="s">
        <v>91</v>
      </c>
    </row>
    <row r="60" s="7" customFormat="1" ht="24.96" customHeight="1">
      <c r="B60" s="162"/>
      <c r="C60" s="163"/>
      <c r="D60" s="164" t="s">
        <v>92</v>
      </c>
      <c r="E60" s="165"/>
      <c r="F60" s="165"/>
      <c r="G60" s="165"/>
      <c r="H60" s="165"/>
      <c r="I60" s="166"/>
      <c r="J60" s="167">
        <f>J101</f>
        <v>0</v>
      </c>
      <c r="K60" s="163"/>
      <c r="L60" s="168"/>
    </row>
    <row r="61" s="8" customFormat="1" ht="19.92" customHeight="1">
      <c r="B61" s="169"/>
      <c r="C61" s="170"/>
      <c r="D61" s="171" t="s">
        <v>93</v>
      </c>
      <c r="E61" s="172"/>
      <c r="F61" s="172"/>
      <c r="G61" s="172"/>
      <c r="H61" s="172"/>
      <c r="I61" s="173"/>
      <c r="J61" s="174">
        <f>J102</f>
        <v>0</v>
      </c>
      <c r="K61" s="170"/>
      <c r="L61" s="175"/>
    </row>
    <row r="62" s="8" customFormat="1" ht="19.92" customHeight="1">
      <c r="B62" s="169"/>
      <c r="C62" s="170"/>
      <c r="D62" s="171" t="s">
        <v>94</v>
      </c>
      <c r="E62" s="172"/>
      <c r="F62" s="172"/>
      <c r="G62" s="172"/>
      <c r="H62" s="172"/>
      <c r="I62" s="173"/>
      <c r="J62" s="174">
        <f>J114</f>
        <v>0</v>
      </c>
      <c r="K62" s="170"/>
      <c r="L62" s="175"/>
    </row>
    <row r="63" s="8" customFormat="1" ht="19.92" customHeight="1">
      <c r="B63" s="169"/>
      <c r="C63" s="170"/>
      <c r="D63" s="171" t="s">
        <v>95</v>
      </c>
      <c r="E63" s="172"/>
      <c r="F63" s="172"/>
      <c r="G63" s="172"/>
      <c r="H63" s="172"/>
      <c r="I63" s="173"/>
      <c r="J63" s="174">
        <f>J119</f>
        <v>0</v>
      </c>
      <c r="K63" s="170"/>
      <c r="L63" s="175"/>
    </row>
    <row r="64" s="8" customFormat="1" ht="19.92" customHeight="1">
      <c r="B64" s="169"/>
      <c r="C64" s="170"/>
      <c r="D64" s="171" t="s">
        <v>96</v>
      </c>
      <c r="E64" s="172"/>
      <c r="F64" s="172"/>
      <c r="G64" s="172"/>
      <c r="H64" s="172"/>
      <c r="I64" s="173"/>
      <c r="J64" s="174">
        <f>J156</f>
        <v>0</v>
      </c>
      <c r="K64" s="170"/>
      <c r="L64" s="175"/>
    </row>
    <row r="65" s="8" customFormat="1" ht="19.92" customHeight="1">
      <c r="B65" s="169"/>
      <c r="C65" s="170"/>
      <c r="D65" s="171" t="s">
        <v>97</v>
      </c>
      <c r="E65" s="172"/>
      <c r="F65" s="172"/>
      <c r="G65" s="172"/>
      <c r="H65" s="172"/>
      <c r="I65" s="173"/>
      <c r="J65" s="174">
        <f>J159</f>
        <v>0</v>
      </c>
      <c r="K65" s="170"/>
      <c r="L65" s="175"/>
    </row>
    <row r="66" s="8" customFormat="1" ht="19.92" customHeight="1">
      <c r="B66" s="169"/>
      <c r="C66" s="170"/>
      <c r="D66" s="171" t="s">
        <v>98</v>
      </c>
      <c r="E66" s="172"/>
      <c r="F66" s="172"/>
      <c r="G66" s="172"/>
      <c r="H66" s="172"/>
      <c r="I66" s="173"/>
      <c r="J66" s="174">
        <f>J195</f>
        <v>0</v>
      </c>
      <c r="K66" s="170"/>
      <c r="L66" s="175"/>
    </row>
    <row r="67" s="8" customFormat="1" ht="19.92" customHeight="1">
      <c r="B67" s="169"/>
      <c r="C67" s="170"/>
      <c r="D67" s="171" t="s">
        <v>99</v>
      </c>
      <c r="E67" s="172"/>
      <c r="F67" s="172"/>
      <c r="G67" s="172"/>
      <c r="H67" s="172"/>
      <c r="I67" s="173"/>
      <c r="J67" s="174">
        <f>J204</f>
        <v>0</v>
      </c>
      <c r="K67" s="170"/>
      <c r="L67" s="175"/>
    </row>
    <row r="68" s="7" customFormat="1" ht="24.96" customHeight="1">
      <c r="B68" s="162"/>
      <c r="C68" s="163"/>
      <c r="D68" s="164" t="s">
        <v>100</v>
      </c>
      <c r="E68" s="165"/>
      <c r="F68" s="165"/>
      <c r="G68" s="165"/>
      <c r="H68" s="165"/>
      <c r="I68" s="166"/>
      <c r="J68" s="167">
        <f>J206</f>
        <v>0</v>
      </c>
      <c r="K68" s="163"/>
      <c r="L68" s="168"/>
    </row>
    <row r="69" s="8" customFormat="1" ht="19.92" customHeight="1">
      <c r="B69" s="169"/>
      <c r="C69" s="170"/>
      <c r="D69" s="171" t="s">
        <v>101</v>
      </c>
      <c r="E69" s="172"/>
      <c r="F69" s="172"/>
      <c r="G69" s="172"/>
      <c r="H69" s="172"/>
      <c r="I69" s="173"/>
      <c r="J69" s="174">
        <f>J207</f>
        <v>0</v>
      </c>
      <c r="K69" s="170"/>
      <c r="L69" s="175"/>
    </row>
    <row r="70" s="8" customFormat="1" ht="19.92" customHeight="1">
      <c r="B70" s="169"/>
      <c r="C70" s="170"/>
      <c r="D70" s="171" t="s">
        <v>102</v>
      </c>
      <c r="E70" s="172"/>
      <c r="F70" s="172"/>
      <c r="G70" s="172"/>
      <c r="H70" s="172"/>
      <c r="I70" s="173"/>
      <c r="J70" s="174">
        <f>J218</f>
        <v>0</v>
      </c>
      <c r="K70" s="170"/>
      <c r="L70" s="175"/>
    </row>
    <row r="71" s="8" customFormat="1" ht="19.92" customHeight="1">
      <c r="B71" s="169"/>
      <c r="C71" s="170"/>
      <c r="D71" s="171" t="s">
        <v>103</v>
      </c>
      <c r="E71" s="172"/>
      <c r="F71" s="172"/>
      <c r="G71" s="172"/>
      <c r="H71" s="172"/>
      <c r="I71" s="173"/>
      <c r="J71" s="174">
        <f>J223</f>
        <v>0</v>
      </c>
      <c r="K71" s="170"/>
      <c r="L71" s="175"/>
    </row>
    <row r="72" s="8" customFormat="1" ht="19.92" customHeight="1">
      <c r="B72" s="169"/>
      <c r="C72" s="170"/>
      <c r="D72" s="171" t="s">
        <v>104</v>
      </c>
      <c r="E72" s="172"/>
      <c r="F72" s="172"/>
      <c r="G72" s="172"/>
      <c r="H72" s="172"/>
      <c r="I72" s="173"/>
      <c r="J72" s="174">
        <f>J226</f>
        <v>0</v>
      </c>
      <c r="K72" s="170"/>
      <c r="L72" s="175"/>
    </row>
    <row r="73" s="8" customFormat="1" ht="19.92" customHeight="1">
      <c r="B73" s="169"/>
      <c r="C73" s="170"/>
      <c r="D73" s="171" t="s">
        <v>105</v>
      </c>
      <c r="E73" s="172"/>
      <c r="F73" s="172"/>
      <c r="G73" s="172"/>
      <c r="H73" s="172"/>
      <c r="I73" s="173"/>
      <c r="J73" s="174">
        <f>J238</f>
        <v>0</v>
      </c>
      <c r="K73" s="170"/>
      <c r="L73" s="175"/>
    </row>
    <row r="74" s="8" customFormat="1" ht="19.92" customHeight="1">
      <c r="B74" s="169"/>
      <c r="C74" s="170"/>
      <c r="D74" s="171" t="s">
        <v>106</v>
      </c>
      <c r="E74" s="172"/>
      <c r="F74" s="172"/>
      <c r="G74" s="172"/>
      <c r="H74" s="172"/>
      <c r="I74" s="173"/>
      <c r="J74" s="174">
        <f>J281</f>
        <v>0</v>
      </c>
      <c r="K74" s="170"/>
      <c r="L74" s="175"/>
    </row>
    <row r="75" s="8" customFormat="1" ht="19.92" customHeight="1">
      <c r="B75" s="169"/>
      <c r="C75" s="170"/>
      <c r="D75" s="171" t="s">
        <v>107</v>
      </c>
      <c r="E75" s="172"/>
      <c r="F75" s="172"/>
      <c r="G75" s="172"/>
      <c r="H75" s="172"/>
      <c r="I75" s="173"/>
      <c r="J75" s="174">
        <f>J295</f>
        <v>0</v>
      </c>
      <c r="K75" s="170"/>
      <c r="L75" s="175"/>
    </row>
    <row r="76" s="8" customFormat="1" ht="19.92" customHeight="1">
      <c r="B76" s="169"/>
      <c r="C76" s="170"/>
      <c r="D76" s="171" t="s">
        <v>108</v>
      </c>
      <c r="E76" s="172"/>
      <c r="F76" s="172"/>
      <c r="G76" s="172"/>
      <c r="H76" s="172"/>
      <c r="I76" s="173"/>
      <c r="J76" s="174">
        <f>J367</f>
        <v>0</v>
      </c>
      <c r="K76" s="170"/>
      <c r="L76" s="175"/>
    </row>
    <row r="77" s="8" customFormat="1" ht="19.92" customHeight="1">
      <c r="B77" s="169"/>
      <c r="C77" s="170"/>
      <c r="D77" s="171" t="s">
        <v>109</v>
      </c>
      <c r="E77" s="172"/>
      <c r="F77" s="172"/>
      <c r="G77" s="172"/>
      <c r="H77" s="172"/>
      <c r="I77" s="173"/>
      <c r="J77" s="174">
        <f>J377</f>
        <v>0</v>
      </c>
      <c r="K77" s="170"/>
      <c r="L77" s="175"/>
    </row>
    <row r="78" s="8" customFormat="1" ht="19.92" customHeight="1">
      <c r="B78" s="169"/>
      <c r="C78" s="170"/>
      <c r="D78" s="171" t="s">
        <v>110</v>
      </c>
      <c r="E78" s="172"/>
      <c r="F78" s="172"/>
      <c r="G78" s="172"/>
      <c r="H78" s="172"/>
      <c r="I78" s="173"/>
      <c r="J78" s="174">
        <f>J392</f>
        <v>0</v>
      </c>
      <c r="K78" s="170"/>
      <c r="L78" s="175"/>
    </row>
    <row r="79" s="8" customFormat="1" ht="19.92" customHeight="1">
      <c r="B79" s="169"/>
      <c r="C79" s="170"/>
      <c r="D79" s="171" t="s">
        <v>111</v>
      </c>
      <c r="E79" s="172"/>
      <c r="F79" s="172"/>
      <c r="G79" s="172"/>
      <c r="H79" s="172"/>
      <c r="I79" s="173"/>
      <c r="J79" s="174">
        <f>J401</f>
        <v>0</v>
      </c>
      <c r="K79" s="170"/>
      <c r="L79" s="175"/>
    </row>
    <row r="80" s="7" customFormat="1" ht="24.96" customHeight="1">
      <c r="B80" s="162"/>
      <c r="C80" s="163"/>
      <c r="D80" s="164" t="s">
        <v>112</v>
      </c>
      <c r="E80" s="165"/>
      <c r="F80" s="165"/>
      <c r="G80" s="165"/>
      <c r="H80" s="165"/>
      <c r="I80" s="166"/>
      <c r="J80" s="167">
        <f>J407</f>
        <v>0</v>
      </c>
      <c r="K80" s="163"/>
      <c r="L80" s="168"/>
    </row>
    <row r="81" s="1" customFormat="1" ht="21.84" customHeight="1">
      <c r="B81" s="35"/>
      <c r="C81" s="36"/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6.96" customHeight="1">
      <c r="B82" s="54"/>
      <c r="C82" s="55"/>
      <c r="D82" s="55"/>
      <c r="E82" s="55"/>
      <c r="F82" s="55"/>
      <c r="G82" s="55"/>
      <c r="H82" s="55"/>
      <c r="I82" s="152"/>
      <c r="J82" s="55"/>
      <c r="K82" s="55"/>
      <c r="L82" s="40"/>
    </row>
    <row r="86" s="1" customFormat="1" ht="6.96" customHeight="1">
      <c r="B86" s="56"/>
      <c r="C86" s="57"/>
      <c r="D86" s="57"/>
      <c r="E86" s="57"/>
      <c r="F86" s="57"/>
      <c r="G86" s="57"/>
      <c r="H86" s="57"/>
      <c r="I86" s="155"/>
      <c r="J86" s="57"/>
      <c r="K86" s="57"/>
      <c r="L86" s="40"/>
    </row>
    <row r="87" s="1" customFormat="1" ht="24.96" customHeight="1">
      <c r="B87" s="35"/>
      <c r="C87" s="20" t="s">
        <v>113</v>
      </c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28"/>
      <c r="J88" s="36"/>
      <c r="K88" s="36"/>
      <c r="L88" s="40"/>
    </row>
    <row r="89" s="1" customFormat="1" ht="12" customHeight="1">
      <c r="B89" s="35"/>
      <c r="C89" s="29" t="s">
        <v>16</v>
      </c>
      <c r="D89" s="36"/>
      <c r="E89" s="36"/>
      <c r="F89" s="36"/>
      <c r="G89" s="36"/>
      <c r="H89" s="36"/>
      <c r="I89" s="128"/>
      <c r="J89" s="36"/>
      <c r="K89" s="36"/>
      <c r="L89" s="40"/>
    </row>
    <row r="90" s="1" customFormat="1" ht="16.5" customHeight="1">
      <c r="B90" s="35"/>
      <c r="C90" s="36"/>
      <c r="D90" s="36"/>
      <c r="E90" s="156" t="str">
        <f>E7</f>
        <v>Záhoří ON - oprava výpravní budovy</v>
      </c>
      <c r="F90" s="29"/>
      <c r="G90" s="29"/>
      <c r="H90" s="29"/>
      <c r="I90" s="128"/>
      <c r="J90" s="36"/>
      <c r="K90" s="36"/>
      <c r="L90" s="40"/>
    </row>
    <row r="91" s="1" customFormat="1" ht="12" customHeight="1">
      <c r="B91" s="35"/>
      <c r="C91" s="29" t="s">
        <v>85</v>
      </c>
      <c r="D91" s="36"/>
      <c r="E91" s="36"/>
      <c r="F91" s="36"/>
      <c r="G91" s="36"/>
      <c r="H91" s="36"/>
      <c r="I91" s="128"/>
      <c r="J91" s="36"/>
      <c r="K91" s="36"/>
      <c r="L91" s="40"/>
    </row>
    <row r="92" s="1" customFormat="1" ht="16.5" customHeight="1">
      <c r="B92" s="35"/>
      <c r="C92" s="36"/>
      <c r="D92" s="36"/>
      <c r="E92" s="61" t="str">
        <f>E9</f>
        <v>SO 01 - Stavební část</v>
      </c>
      <c r="F92" s="36"/>
      <c r="G92" s="36"/>
      <c r="H92" s="36"/>
      <c r="I92" s="128"/>
      <c r="J92" s="36"/>
      <c r="K92" s="36"/>
      <c r="L92" s="40"/>
    </row>
    <row r="93" s="1" customFormat="1" ht="6.96" customHeight="1">
      <c r="B93" s="35"/>
      <c r="C93" s="36"/>
      <c r="D93" s="36"/>
      <c r="E93" s="36"/>
      <c r="F93" s="36"/>
      <c r="G93" s="36"/>
      <c r="H93" s="36"/>
      <c r="I93" s="128"/>
      <c r="J93" s="36"/>
      <c r="K93" s="36"/>
      <c r="L93" s="40"/>
    </row>
    <row r="94" s="1" customFormat="1" ht="12" customHeight="1">
      <c r="B94" s="35"/>
      <c r="C94" s="29" t="s">
        <v>20</v>
      </c>
      <c r="D94" s="36"/>
      <c r="E94" s="36"/>
      <c r="F94" s="24" t="str">
        <f>F12</f>
        <v xml:space="preserve"> </v>
      </c>
      <c r="G94" s="36"/>
      <c r="H94" s="36"/>
      <c r="I94" s="130" t="s">
        <v>22</v>
      </c>
      <c r="J94" s="64" t="str">
        <f>IF(J12="","",J12)</f>
        <v>29. 7. 2019</v>
      </c>
      <c r="K94" s="36"/>
      <c r="L94" s="40"/>
    </row>
    <row r="95" s="1" customFormat="1" ht="6.96" customHeight="1">
      <c r="B95" s="35"/>
      <c r="C95" s="36"/>
      <c r="D95" s="36"/>
      <c r="E95" s="36"/>
      <c r="F95" s="36"/>
      <c r="G95" s="36"/>
      <c r="H95" s="36"/>
      <c r="I95" s="128"/>
      <c r="J95" s="36"/>
      <c r="K95" s="36"/>
      <c r="L95" s="40"/>
    </row>
    <row r="96" s="1" customFormat="1" ht="13.65" customHeight="1">
      <c r="B96" s="35"/>
      <c r="C96" s="29" t="s">
        <v>24</v>
      </c>
      <c r="D96" s="36"/>
      <c r="E96" s="36"/>
      <c r="F96" s="24" t="str">
        <f>E15</f>
        <v xml:space="preserve"> </v>
      </c>
      <c r="G96" s="36"/>
      <c r="H96" s="36"/>
      <c r="I96" s="130" t="s">
        <v>29</v>
      </c>
      <c r="J96" s="33" t="str">
        <f>E21</f>
        <v xml:space="preserve"> </v>
      </c>
      <c r="K96" s="36"/>
      <c r="L96" s="40"/>
    </row>
    <row r="97" s="1" customFormat="1" ht="13.65" customHeight="1">
      <c r="B97" s="35"/>
      <c r="C97" s="29" t="s">
        <v>27</v>
      </c>
      <c r="D97" s="36"/>
      <c r="E97" s="36"/>
      <c r="F97" s="24" t="str">
        <f>IF(E18="","",E18)</f>
        <v>Vyplň údaj</v>
      </c>
      <c r="G97" s="36"/>
      <c r="H97" s="36"/>
      <c r="I97" s="130" t="s">
        <v>31</v>
      </c>
      <c r="J97" s="33" t="str">
        <f>E24</f>
        <v xml:space="preserve"> </v>
      </c>
      <c r="K97" s="36"/>
      <c r="L97" s="40"/>
    </row>
    <row r="98" s="1" customFormat="1" ht="10.32" customHeight="1">
      <c r="B98" s="35"/>
      <c r="C98" s="36"/>
      <c r="D98" s="36"/>
      <c r="E98" s="36"/>
      <c r="F98" s="36"/>
      <c r="G98" s="36"/>
      <c r="H98" s="36"/>
      <c r="I98" s="128"/>
      <c r="J98" s="36"/>
      <c r="K98" s="36"/>
      <c r="L98" s="40"/>
    </row>
    <row r="99" s="9" customFormat="1" ht="29.28" customHeight="1">
      <c r="B99" s="176"/>
      <c r="C99" s="177" t="s">
        <v>114</v>
      </c>
      <c r="D99" s="178" t="s">
        <v>52</v>
      </c>
      <c r="E99" s="178" t="s">
        <v>48</v>
      </c>
      <c r="F99" s="178" t="s">
        <v>49</v>
      </c>
      <c r="G99" s="178" t="s">
        <v>115</v>
      </c>
      <c r="H99" s="178" t="s">
        <v>116</v>
      </c>
      <c r="I99" s="179" t="s">
        <v>117</v>
      </c>
      <c r="J99" s="178" t="s">
        <v>89</v>
      </c>
      <c r="K99" s="180" t="s">
        <v>118</v>
      </c>
      <c r="L99" s="181"/>
      <c r="M99" s="85" t="s">
        <v>1</v>
      </c>
      <c r="N99" s="86" t="s">
        <v>37</v>
      </c>
      <c r="O99" s="86" t="s">
        <v>119</v>
      </c>
      <c r="P99" s="86" t="s">
        <v>120</v>
      </c>
      <c r="Q99" s="86" t="s">
        <v>121</v>
      </c>
      <c r="R99" s="86" t="s">
        <v>122</v>
      </c>
      <c r="S99" s="86" t="s">
        <v>123</v>
      </c>
      <c r="T99" s="87" t="s">
        <v>124</v>
      </c>
    </row>
    <row r="100" s="1" customFormat="1" ht="22.8" customHeight="1">
      <c r="B100" s="35"/>
      <c r="C100" s="92" t="s">
        <v>125</v>
      </c>
      <c r="D100" s="36"/>
      <c r="E100" s="36"/>
      <c r="F100" s="36"/>
      <c r="G100" s="36"/>
      <c r="H100" s="36"/>
      <c r="I100" s="128"/>
      <c r="J100" s="182">
        <f>BK100</f>
        <v>0</v>
      </c>
      <c r="K100" s="36"/>
      <c r="L100" s="40"/>
      <c r="M100" s="88"/>
      <c r="N100" s="89"/>
      <c r="O100" s="89"/>
      <c r="P100" s="183">
        <f>P101+P206+P407</f>
        <v>0</v>
      </c>
      <c r="Q100" s="89"/>
      <c r="R100" s="183">
        <f>R101+R206+R407</f>
        <v>62.892870219999999</v>
      </c>
      <c r="S100" s="89"/>
      <c r="T100" s="184">
        <f>T101+T206+T407</f>
        <v>13.371761000000001</v>
      </c>
      <c r="AT100" s="14" t="s">
        <v>66</v>
      </c>
      <c r="AU100" s="14" t="s">
        <v>91</v>
      </c>
      <c r="BK100" s="185">
        <f>BK101+BK206+BK407</f>
        <v>0</v>
      </c>
    </row>
    <row r="101" s="10" customFormat="1" ht="25.92" customHeight="1">
      <c r="B101" s="186"/>
      <c r="C101" s="187"/>
      <c r="D101" s="188" t="s">
        <v>66</v>
      </c>
      <c r="E101" s="189" t="s">
        <v>126</v>
      </c>
      <c r="F101" s="189" t="s">
        <v>127</v>
      </c>
      <c r="G101" s="187"/>
      <c r="H101" s="187"/>
      <c r="I101" s="190"/>
      <c r="J101" s="191">
        <f>BK101</f>
        <v>0</v>
      </c>
      <c r="K101" s="187"/>
      <c r="L101" s="192"/>
      <c r="M101" s="193"/>
      <c r="N101" s="194"/>
      <c r="O101" s="194"/>
      <c r="P101" s="195">
        <f>P102+P114+P119+P156+P159+P195+P204</f>
        <v>0</v>
      </c>
      <c r="Q101" s="194"/>
      <c r="R101" s="195">
        <f>R102+R114+R119+R156+R159+R195+R204</f>
        <v>40.542894599999997</v>
      </c>
      <c r="S101" s="194"/>
      <c r="T101" s="196">
        <f>T102+T114+T119+T156+T159+T195+T204</f>
        <v>0</v>
      </c>
      <c r="AR101" s="197" t="s">
        <v>75</v>
      </c>
      <c r="AT101" s="198" t="s">
        <v>66</v>
      </c>
      <c r="AU101" s="198" t="s">
        <v>67</v>
      </c>
      <c r="AY101" s="197" t="s">
        <v>128</v>
      </c>
      <c r="BK101" s="199">
        <f>BK102+BK114+BK119+BK156+BK159+BK195+BK204</f>
        <v>0</v>
      </c>
    </row>
    <row r="102" s="10" customFormat="1" ht="22.8" customHeight="1">
      <c r="B102" s="186"/>
      <c r="C102" s="187"/>
      <c r="D102" s="188" t="s">
        <v>66</v>
      </c>
      <c r="E102" s="200" t="s">
        <v>129</v>
      </c>
      <c r="F102" s="200" t="s">
        <v>130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SUM(P103:P113)</f>
        <v>0</v>
      </c>
      <c r="Q102" s="194"/>
      <c r="R102" s="195">
        <f>SUM(R103:R113)</f>
        <v>5.3537230999999998</v>
      </c>
      <c r="S102" s="194"/>
      <c r="T102" s="196">
        <f>SUM(T103:T113)</f>
        <v>0</v>
      </c>
      <c r="AR102" s="197" t="s">
        <v>75</v>
      </c>
      <c r="AT102" s="198" t="s">
        <v>66</v>
      </c>
      <c r="AU102" s="198" t="s">
        <v>75</v>
      </c>
      <c r="AY102" s="197" t="s">
        <v>128</v>
      </c>
      <c r="BK102" s="199">
        <f>SUM(BK103:BK113)</f>
        <v>0</v>
      </c>
    </row>
    <row r="103" s="1" customFormat="1" ht="16.5" customHeight="1">
      <c r="B103" s="35"/>
      <c r="C103" s="202" t="s">
        <v>75</v>
      </c>
      <c r="D103" s="202" t="s">
        <v>131</v>
      </c>
      <c r="E103" s="203" t="s">
        <v>132</v>
      </c>
      <c r="F103" s="204" t="s">
        <v>133</v>
      </c>
      <c r="G103" s="205" t="s">
        <v>134</v>
      </c>
      <c r="H103" s="206">
        <v>60</v>
      </c>
      <c r="I103" s="207"/>
      <c r="J103" s="208">
        <f>ROUND(I103*H103,2)</f>
        <v>0</v>
      </c>
      <c r="K103" s="204" t="s">
        <v>135</v>
      </c>
      <c r="L103" s="40"/>
      <c r="M103" s="209" t="s">
        <v>1</v>
      </c>
      <c r="N103" s="210" t="s">
        <v>40</v>
      </c>
      <c r="O103" s="76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14" t="s">
        <v>136</v>
      </c>
      <c r="AT103" s="14" t="s">
        <v>131</v>
      </c>
      <c r="AU103" s="14" t="s">
        <v>77</v>
      </c>
      <c r="AY103" s="14" t="s">
        <v>128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136</v>
      </c>
      <c r="BK103" s="213">
        <f>ROUND(I103*H103,2)</f>
        <v>0</v>
      </c>
      <c r="BL103" s="14" t="s">
        <v>136</v>
      </c>
      <c r="BM103" s="14" t="s">
        <v>137</v>
      </c>
    </row>
    <row r="104" s="1" customFormat="1" ht="16.5" customHeight="1">
      <c r="B104" s="35"/>
      <c r="C104" s="202" t="s">
        <v>77</v>
      </c>
      <c r="D104" s="202" t="s">
        <v>131</v>
      </c>
      <c r="E104" s="203" t="s">
        <v>138</v>
      </c>
      <c r="F104" s="204" t="s">
        <v>139</v>
      </c>
      <c r="G104" s="205" t="s">
        <v>134</v>
      </c>
      <c r="H104" s="206">
        <v>40</v>
      </c>
      <c r="I104" s="207"/>
      <c r="J104" s="208">
        <f>ROUND(I104*H104,2)</f>
        <v>0</v>
      </c>
      <c r="K104" s="204" t="s">
        <v>135</v>
      </c>
      <c r="L104" s="40"/>
      <c r="M104" s="209" t="s">
        <v>1</v>
      </c>
      <c r="N104" s="210" t="s">
        <v>40</v>
      </c>
      <c r="O104" s="76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14" t="s">
        <v>136</v>
      </c>
      <c r="AT104" s="14" t="s">
        <v>131</v>
      </c>
      <c r="AU104" s="14" t="s">
        <v>77</v>
      </c>
      <c r="AY104" s="14" t="s">
        <v>128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136</v>
      </c>
      <c r="BK104" s="213">
        <f>ROUND(I104*H104,2)</f>
        <v>0</v>
      </c>
      <c r="BL104" s="14" t="s">
        <v>136</v>
      </c>
      <c r="BM104" s="14" t="s">
        <v>140</v>
      </c>
    </row>
    <row r="105" s="1" customFormat="1" ht="16.5" customHeight="1">
      <c r="B105" s="35"/>
      <c r="C105" s="202" t="s">
        <v>129</v>
      </c>
      <c r="D105" s="202" t="s">
        <v>131</v>
      </c>
      <c r="E105" s="203" t="s">
        <v>141</v>
      </c>
      <c r="F105" s="204" t="s">
        <v>142</v>
      </c>
      <c r="G105" s="205" t="s">
        <v>143</v>
      </c>
      <c r="H105" s="206">
        <v>4.0339999999999998</v>
      </c>
      <c r="I105" s="207"/>
      <c r="J105" s="208">
        <f>ROUND(I105*H105,2)</f>
        <v>0</v>
      </c>
      <c r="K105" s="204" t="s">
        <v>135</v>
      </c>
      <c r="L105" s="40"/>
      <c r="M105" s="209" t="s">
        <v>1</v>
      </c>
      <c r="N105" s="210" t="s">
        <v>40</v>
      </c>
      <c r="O105" s="76"/>
      <c r="P105" s="211">
        <f>O105*H105</f>
        <v>0</v>
      </c>
      <c r="Q105" s="211">
        <v>1.3271500000000001</v>
      </c>
      <c r="R105" s="211">
        <f>Q105*H105</f>
        <v>5.3537230999999998</v>
      </c>
      <c r="S105" s="211">
        <v>0</v>
      </c>
      <c r="T105" s="212">
        <f>S105*H105</f>
        <v>0</v>
      </c>
      <c r="AR105" s="14" t="s">
        <v>136</v>
      </c>
      <c r="AT105" s="14" t="s">
        <v>131</v>
      </c>
      <c r="AU105" s="14" t="s">
        <v>77</v>
      </c>
      <c r="AY105" s="14" t="s">
        <v>128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136</v>
      </c>
      <c r="BK105" s="213">
        <f>ROUND(I105*H105,2)</f>
        <v>0</v>
      </c>
      <c r="BL105" s="14" t="s">
        <v>136</v>
      </c>
      <c r="BM105" s="14" t="s">
        <v>144</v>
      </c>
    </row>
    <row r="106" s="1" customFormat="1">
      <c r="B106" s="35"/>
      <c r="C106" s="36"/>
      <c r="D106" s="214" t="s">
        <v>145</v>
      </c>
      <c r="E106" s="36"/>
      <c r="F106" s="215" t="s">
        <v>146</v>
      </c>
      <c r="G106" s="36"/>
      <c r="H106" s="36"/>
      <c r="I106" s="128"/>
      <c r="J106" s="36"/>
      <c r="K106" s="36"/>
      <c r="L106" s="40"/>
      <c r="M106" s="216"/>
      <c r="N106" s="76"/>
      <c r="O106" s="76"/>
      <c r="P106" s="76"/>
      <c r="Q106" s="76"/>
      <c r="R106" s="76"/>
      <c r="S106" s="76"/>
      <c r="T106" s="77"/>
      <c r="AT106" s="14" t="s">
        <v>145</v>
      </c>
      <c r="AU106" s="14" t="s">
        <v>77</v>
      </c>
    </row>
    <row r="107" s="1" customFormat="1" ht="33.75" customHeight="1">
      <c r="B107" s="35"/>
      <c r="C107" s="202" t="s">
        <v>136</v>
      </c>
      <c r="D107" s="202" t="s">
        <v>131</v>
      </c>
      <c r="E107" s="203" t="s">
        <v>147</v>
      </c>
      <c r="F107" s="204" t="s">
        <v>148</v>
      </c>
      <c r="G107" s="205" t="s">
        <v>149</v>
      </c>
      <c r="H107" s="206">
        <v>2.5550000000000002</v>
      </c>
      <c r="I107" s="207"/>
      <c r="J107" s="208">
        <f>ROUND(I107*H107,2)</f>
        <v>0</v>
      </c>
      <c r="K107" s="204" t="s">
        <v>135</v>
      </c>
      <c r="L107" s="40"/>
      <c r="M107" s="209" t="s">
        <v>1</v>
      </c>
      <c r="N107" s="210" t="s">
        <v>40</v>
      </c>
      <c r="O107" s="7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14" t="s">
        <v>136</v>
      </c>
      <c r="AT107" s="14" t="s">
        <v>131</v>
      </c>
      <c r="AU107" s="14" t="s">
        <v>77</v>
      </c>
      <c r="AY107" s="14" t="s">
        <v>128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136</v>
      </c>
      <c r="BK107" s="213">
        <f>ROUND(I107*H107,2)</f>
        <v>0</v>
      </c>
      <c r="BL107" s="14" t="s">
        <v>136</v>
      </c>
      <c r="BM107" s="14" t="s">
        <v>150</v>
      </c>
    </row>
    <row r="108" s="1" customFormat="1" ht="16.5" customHeight="1">
      <c r="B108" s="35"/>
      <c r="C108" s="202" t="s">
        <v>151</v>
      </c>
      <c r="D108" s="202" t="s">
        <v>131</v>
      </c>
      <c r="E108" s="203" t="s">
        <v>152</v>
      </c>
      <c r="F108" s="204" t="s">
        <v>153</v>
      </c>
      <c r="G108" s="205" t="s">
        <v>143</v>
      </c>
      <c r="H108" s="206">
        <v>2.3999999999999999</v>
      </c>
      <c r="I108" s="207"/>
      <c r="J108" s="208">
        <f>ROUND(I108*H108,2)</f>
        <v>0</v>
      </c>
      <c r="K108" s="204" t="s">
        <v>135</v>
      </c>
      <c r="L108" s="40"/>
      <c r="M108" s="209" t="s">
        <v>1</v>
      </c>
      <c r="N108" s="210" t="s">
        <v>40</v>
      </c>
      <c r="O108" s="7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14" t="s">
        <v>136</v>
      </c>
      <c r="AT108" s="14" t="s">
        <v>131</v>
      </c>
      <c r="AU108" s="14" t="s">
        <v>77</v>
      </c>
      <c r="AY108" s="14" t="s">
        <v>128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136</v>
      </c>
      <c r="BK108" s="213">
        <f>ROUND(I108*H108,2)</f>
        <v>0</v>
      </c>
      <c r="BL108" s="14" t="s">
        <v>136</v>
      </c>
      <c r="BM108" s="14" t="s">
        <v>154</v>
      </c>
    </row>
    <row r="109" s="1" customFormat="1" ht="16.5" customHeight="1">
      <c r="B109" s="35"/>
      <c r="C109" s="202" t="s">
        <v>155</v>
      </c>
      <c r="D109" s="202" t="s">
        <v>131</v>
      </c>
      <c r="E109" s="203" t="s">
        <v>156</v>
      </c>
      <c r="F109" s="204" t="s">
        <v>157</v>
      </c>
      <c r="G109" s="205" t="s">
        <v>149</v>
      </c>
      <c r="H109" s="206">
        <v>99.144000000000005</v>
      </c>
      <c r="I109" s="207"/>
      <c r="J109" s="208">
        <f>ROUND(I109*H109,2)</f>
        <v>0</v>
      </c>
      <c r="K109" s="204" t="s">
        <v>135</v>
      </c>
      <c r="L109" s="40"/>
      <c r="M109" s="209" t="s">
        <v>1</v>
      </c>
      <c r="N109" s="210" t="s">
        <v>40</v>
      </c>
      <c r="O109" s="76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14" t="s">
        <v>136</v>
      </c>
      <c r="AT109" s="14" t="s">
        <v>131</v>
      </c>
      <c r="AU109" s="14" t="s">
        <v>77</v>
      </c>
      <c r="AY109" s="14" t="s">
        <v>128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136</v>
      </c>
      <c r="BK109" s="213">
        <f>ROUND(I109*H109,2)</f>
        <v>0</v>
      </c>
      <c r="BL109" s="14" t="s">
        <v>136</v>
      </c>
      <c r="BM109" s="14" t="s">
        <v>158</v>
      </c>
    </row>
    <row r="110" s="1" customFormat="1" ht="16.5" customHeight="1">
      <c r="B110" s="35"/>
      <c r="C110" s="202" t="s">
        <v>159</v>
      </c>
      <c r="D110" s="202" t="s">
        <v>131</v>
      </c>
      <c r="E110" s="203" t="s">
        <v>156</v>
      </c>
      <c r="F110" s="204" t="s">
        <v>157</v>
      </c>
      <c r="G110" s="205" t="s">
        <v>149</v>
      </c>
      <c r="H110" s="206">
        <v>15.779999999999999</v>
      </c>
      <c r="I110" s="207"/>
      <c r="J110" s="208">
        <f>ROUND(I110*H110,2)</f>
        <v>0</v>
      </c>
      <c r="K110" s="204" t="s">
        <v>135</v>
      </c>
      <c r="L110" s="40"/>
      <c r="M110" s="209" t="s">
        <v>1</v>
      </c>
      <c r="N110" s="210" t="s">
        <v>40</v>
      </c>
      <c r="O110" s="7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14" t="s">
        <v>136</v>
      </c>
      <c r="AT110" s="14" t="s">
        <v>131</v>
      </c>
      <c r="AU110" s="14" t="s">
        <v>77</v>
      </c>
      <c r="AY110" s="14" t="s">
        <v>128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136</v>
      </c>
      <c r="BK110" s="213">
        <f>ROUND(I110*H110,2)</f>
        <v>0</v>
      </c>
      <c r="BL110" s="14" t="s">
        <v>136</v>
      </c>
      <c r="BM110" s="14" t="s">
        <v>160</v>
      </c>
    </row>
    <row r="111" s="1" customFormat="1" ht="16.5" customHeight="1">
      <c r="B111" s="35"/>
      <c r="C111" s="202" t="s">
        <v>161</v>
      </c>
      <c r="D111" s="202" t="s">
        <v>131</v>
      </c>
      <c r="E111" s="203" t="s">
        <v>162</v>
      </c>
      <c r="F111" s="204" t="s">
        <v>163</v>
      </c>
      <c r="G111" s="205" t="s">
        <v>149</v>
      </c>
      <c r="H111" s="206">
        <v>48.600000000000001</v>
      </c>
      <c r="I111" s="207"/>
      <c r="J111" s="208">
        <f>ROUND(I111*H111,2)</f>
        <v>0</v>
      </c>
      <c r="K111" s="204" t="s">
        <v>135</v>
      </c>
      <c r="L111" s="40"/>
      <c r="M111" s="209" t="s">
        <v>1</v>
      </c>
      <c r="N111" s="210" t="s">
        <v>40</v>
      </c>
      <c r="O111" s="76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14" t="s">
        <v>136</v>
      </c>
      <c r="AT111" s="14" t="s">
        <v>131</v>
      </c>
      <c r="AU111" s="14" t="s">
        <v>77</v>
      </c>
      <c r="AY111" s="14" t="s">
        <v>128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136</v>
      </c>
      <c r="BK111" s="213">
        <f>ROUND(I111*H111,2)</f>
        <v>0</v>
      </c>
      <c r="BL111" s="14" t="s">
        <v>136</v>
      </c>
      <c r="BM111" s="14" t="s">
        <v>164</v>
      </c>
    </row>
    <row r="112" s="1" customFormat="1" ht="22.5" customHeight="1">
      <c r="B112" s="35"/>
      <c r="C112" s="202" t="s">
        <v>165</v>
      </c>
      <c r="D112" s="202" t="s">
        <v>131</v>
      </c>
      <c r="E112" s="203" t="s">
        <v>166</v>
      </c>
      <c r="F112" s="204" t="s">
        <v>167</v>
      </c>
      <c r="G112" s="205" t="s">
        <v>143</v>
      </c>
      <c r="H112" s="206">
        <v>2.1629999999999998</v>
      </c>
      <c r="I112" s="207"/>
      <c r="J112" s="208">
        <f>ROUND(I112*H112,2)</f>
        <v>0</v>
      </c>
      <c r="K112" s="204" t="s">
        <v>135</v>
      </c>
      <c r="L112" s="40"/>
      <c r="M112" s="209" t="s">
        <v>1</v>
      </c>
      <c r="N112" s="210" t="s">
        <v>40</v>
      </c>
      <c r="O112" s="7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14" t="s">
        <v>136</v>
      </c>
      <c r="AT112" s="14" t="s">
        <v>131</v>
      </c>
      <c r="AU112" s="14" t="s">
        <v>77</v>
      </c>
      <c r="AY112" s="14" t="s">
        <v>128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136</v>
      </c>
      <c r="BK112" s="213">
        <f>ROUND(I112*H112,2)</f>
        <v>0</v>
      </c>
      <c r="BL112" s="14" t="s">
        <v>136</v>
      </c>
      <c r="BM112" s="14" t="s">
        <v>168</v>
      </c>
    </row>
    <row r="113" s="1" customFormat="1" ht="16.5" customHeight="1">
      <c r="B113" s="35"/>
      <c r="C113" s="202" t="s">
        <v>169</v>
      </c>
      <c r="D113" s="202" t="s">
        <v>131</v>
      </c>
      <c r="E113" s="203" t="s">
        <v>170</v>
      </c>
      <c r="F113" s="204" t="s">
        <v>171</v>
      </c>
      <c r="G113" s="205" t="s">
        <v>149</v>
      </c>
      <c r="H113" s="206">
        <v>68.5</v>
      </c>
      <c r="I113" s="207"/>
      <c r="J113" s="208">
        <f>ROUND(I113*H113,2)</f>
        <v>0</v>
      </c>
      <c r="K113" s="204" t="s">
        <v>135</v>
      </c>
      <c r="L113" s="40"/>
      <c r="M113" s="209" t="s">
        <v>1</v>
      </c>
      <c r="N113" s="210" t="s">
        <v>40</v>
      </c>
      <c r="O113" s="76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14" t="s">
        <v>136</v>
      </c>
      <c r="AT113" s="14" t="s">
        <v>131</v>
      </c>
      <c r="AU113" s="14" t="s">
        <v>77</v>
      </c>
      <c r="AY113" s="14" t="s">
        <v>128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136</v>
      </c>
      <c r="BK113" s="213">
        <f>ROUND(I113*H113,2)</f>
        <v>0</v>
      </c>
      <c r="BL113" s="14" t="s">
        <v>136</v>
      </c>
      <c r="BM113" s="14" t="s">
        <v>172</v>
      </c>
    </row>
    <row r="114" s="10" customFormat="1" ht="22.8" customHeight="1">
      <c r="B114" s="186"/>
      <c r="C114" s="187"/>
      <c r="D114" s="188" t="s">
        <v>66</v>
      </c>
      <c r="E114" s="200" t="s">
        <v>136</v>
      </c>
      <c r="F114" s="200" t="s">
        <v>173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SUM(P115:P118)</f>
        <v>0</v>
      </c>
      <c r="Q114" s="194"/>
      <c r="R114" s="195">
        <f>SUM(R115:R118)</f>
        <v>0</v>
      </c>
      <c r="S114" s="194"/>
      <c r="T114" s="196">
        <f>SUM(T115:T118)</f>
        <v>0</v>
      </c>
      <c r="AR114" s="197" t="s">
        <v>75</v>
      </c>
      <c r="AT114" s="198" t="s">
        <v>66</v>
      </c>
      <c r="AU114" s="198" t="s">
        <v>75</v>
      </c>
      <c r="AY114" s="197" t="s">
        <v>128</v>
      </c>
      <c r="BK114" s="199">
        <f>SUM(BK115:BK118)</f>
        <v>0</v>
      </c>
    </row>
    <row r="115" s="1" customFormat="1" ht="16.5" customHeight="1">
      <c r="B115" s="35"/>
      <c r="C115" s="202" t="s">
        <v>174</v>
      </c>
      <c r="D115" s="202" t="s">
        <v>131</v>
      </c>
      <c r="E115" s="203" t="s">
        <v>175</v>
      </c>
      <c r="F115" s="204" t="s">
        <v>176</v>
      </c>
      <c r="G115" s="205" t="s">
        <v>143</v>
      </c>
      <c r="H115" s="206">
        <v>0.38300000000000001</v>
      </c>
      <c r="I115" s="207"/>
      <c r="J115" s="208">
        <f>ROUND(I115*H115,2)</f>
        <v>0</v>
      </c>
      <c r="K115" s="204" t="s">
        <v>135</v>
      </c>
      <c r="L115" s="40"/>
      <c r="M115" s="209" t="s">
        <v>1</v>
      </c>
      <c r="N115" s="210" t="s">
        <v>40</v>
      </c>
      <c r="O115" s="76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4" t="s">
        <v>136</v>
      </c>
      <c r="AT115" s="14" t="s">
        <v>131</v>
      </c>
      <c r="AU115" s="14" t="s">
        <v>77</v>
      </c>
      <c r="AY115" s="14" t="s">
        <v>128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136</v>
      </c>
      <c r="BK115" s="213">
        <f>ROUND(I115*H115,2)</f>
        <v>0</v>
      </c>
      <c r="BL115" s="14" t="s">
        <v>136</v>
      </c>
      <c r="BM115" s="14" t="s">
        <v>177</v>
      </c>
    </row>
    <row r="116" s="1" customFormat="1" ht="16.5" customHeight="1">
      <c r="B116" s="35"/>
      <c r="C116" s="202" t="s">
        <v>178</v>
      </c>
      <c r="D116" s="202" t="s">
        <v>131</v>
      </c>
      <c r="E116" s="203" t="s">
        <v>179</v>
      </c>
      <c r="F116" s="204" t="s">
        <v>180</v>
      </c>
      <c r="G116" s="205" t="s">
        <v>149</v>
      </c>
      <c r="H116" s="206">
        <v>15</v>
      </c>
      <c r="I116" s="207"/>
      <c r="J116" s="208">
        <f>ROUND(I116*H116,2)</f>
        <v>0</v>
      </c>
      <c r="K116" s="204" t="s">
        <v>135</v>
      </c>
      <c r="L116" s="40"/>
      <c r="M116" s="209" t="s">
        <v>1</v>
      </c>
      <c r="N116" s="210" t="s">
        <v>40</v>
      </c>
      <c r="O116" s="7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14" t="s">
        <v>136</v>
      </c>
      <c r="AT116" s="14" t="s">
        <v>131</v>
      </c>
      <c r="AU116" s="14" t="s">
        <v>77</v>
      </c>
      <c r="AY116" s="14" t="s">
        <v>128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136</v>
      </c>
      <c r="BK116" s="213">
        <f>ROUND(I116*H116,2)</f>
        <v>0</v>
      </c>
      <c r="BL116" s="14" t="s">
        <v>136</v>
      </c>
      <c r="BM116" s="14" t="s">
        <v>181</v>
      </c>
    </row>
    <row r="117" s="1" customFormat="1" ht="16.5" customHeight="1">
      <c r="B117" s="35"/>
      <c r="C117" s="202" t="s">
        <v>182</v>
      </c>
      <c r="D117" s="202" t="s">
        <v>131</v>
      </c>
      <c r="E117" s="203" t="s">
        <v>183</v>
      </c>
      <c r="F117" s="204" t="s">
        <v>184</v>
      </c>
      <c r="G117" s="205" t="s">
        <v>149</v>
      </c>
      <c r="H117" s="206">
        <v>15</v>
      </c>
      <c r="I117" s="207"/>
      <c r="J117" s="208">
        <f>ROUND(I117*H117,2)</f>
        <v>0</v>
      </c>
      <c r="K117" s="204" t="s">
        <v>135</v>
      </c>
      <c r="L117" s="40"/>
      <c r="M117" s="209" t="s">
        <v>1</v>
      </c>
      <c r="N117" s="210" t="s">
        <v>40</v>
      </c>
      <c r="O117" s="76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14" t="s">
        <v>136</v>
      </c>
      <c r="AT117" s="14" t="s">
        <v>131</v>
      </c>
      <c r="AU117" s="14" t="s">
        <v>77</v>
      </c>
      <c r="AY117" s="14" t="s">
        <v>128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136</v>
      </c>
      <c r="BK117" s="213">
        <f>ROUND(I117*H117,2)</f>
        <v>0</v>
      </c>
      <c r="BL117" s="14" t="s">
        <v>136</v>
      </c>
      <c r="BM117" s="14" t="s">
        <v>185</v>
      </c>
    </row>
    <row r="118" s="1" customFormat="1" ht="16.5" customHeight="1">
      <c r="B118" s="35"/>
      <c r="C118" s="202" t="s">
        <v>186</v>
      </c>
      <c r="D118" s="202" t="s">
        <v>131</v>
      </c>
      <c r="E118" s="203" t="s">
        <v>187</v>
      </c>
      <c r="F118" s="204" t="s">
        <v>188</v>
      </c>
      <c r="G118" s="205" t="s">
        <v>189</v>
      </c>
      <c r="H118" s="206">
        <v>0.034000000000000002</v>
      </c>
      <c r="I118" s="207"/>
      <c r="J118" s="208">
        <f>ROUND(I118*H118,2)</f>
        <v>0</v>
      </c>
      <c r="K118" s="204" t="s">
        <v>135</v>
      </c>
      <c r="L118" s="40"/>
      <c r="M118" s="209" t="s">
        <v>1</v>
      </c>
      <c r="N118" s="210" t="s">
        <v>40</v>
      </c>
      <c r="O118" s="76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14" t="s">
        <v>136</v>
      </c>
      <c r="AT118" s="14" t="s">
        <v>131</v>
      </c>
      <c r="AU118" s="14" t="s">
        <v>77</v>
      </c>
      <c r="AY118" s="14" t="s">
        <v>128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136</v>
      </c>
      <c r="BK118" s="213">
        <f>ROUND(I118*H118,2)</f>
        <v>0</v>
      </c>
      <c r="BL118" s="14" t="s">
        <v>136</v>
      </c>
      <c r="BM118" s="14" t="s">
        <v>190</v>
      </c>
    </row>
    <row r="119" s="10" customFormat="1" ht="22.8" customHeight="1">
      <c r="B119" s="186"/>
      <c r="C119" s="187"/>
      <c r="D119" s="188" t="s">
        <v>66</v>
      </c>
      <c r="E119" s="200" t="s">
        <v>155</v>
      </c>
      <c r="F119" s="200" t="s">
        <v>191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SUM(P120:P155)</f>
        <v>0</v>
      </c>
      <c r="Q119" s="194"/>
      <c r="R119" s="195">
        <f>SUM(R120:R155)</f>
        <v>34.494011499999992</v>
      </c>
      <c r="S119" s="194"/>
      <c r="T119" s="196">
        <f>SUM(T120:T155)</f>
        <v>0</v>
      </c>
      <c r="AR119" s="197" t="s">
        <v>75</v>
      </c>
      <c r="AT119" s="198" t="s">
        <v>66</v>
      </c>
      <c r="AU119" s="198" t="s">
        <v>75</v>
      </c>
      <c r="AY119" s="197" t="s">
        <v>128</v>
      </c>
      <c r="BK119" s="199">
        <f>SUM(BK120:BK155)</f>
        <v>0</v>
      </c>
    </row>
    <row r="120" s="1" customFormat="1" ht="22.5" customHeight="1">
      <c r="B120" s="35"/>
      <c r="C120" s="202" t="s">
        <v>8</v>
      </c>
      <c r="D120" s="202" t="s">
        <v>131</v>
      </c>
      <c r="E120" s="203" t="s">
        <v>192</v>
      </c>
      <c r="F120" s="204" t="s">
        <v>193</v>
      </c>
      <c r="G120" s="205" t="s">
        <v>194</v>
      </c>
      <c r="H120" s="206">
        <v>186.69999999999999</v>
      </c>
      <c r="I120" s="207"/>
      <c r="J120" s="208">
        <f>ROUND(I120*H120,2)</f>
        <v>0</v>
      </c>
      <c r="K120" s="204" t="s">
        <v>135</v>
      </c>
      <c r="L120" s="40"/>
      <c r="M120" s="209" t="s">
        <v>1</v>
      </c>
      <c r="N120" s="210" t="s">
        <v>40</v>
      </c>
      <c r="O120" s="76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14" t="s">
        <v>136</v>
      </c>
      <c r="AT120" s="14" t="s">
        <v>131</v>
      </c>
      <c r="AU120" s="14" t="s">
        <v>77</v>
      </c>
      <c r="AY120" s="14" t="s">
        <v>128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136</v>
      </c>
      <c r="BK120" s="213">
        <f>ROUND(I120*H120,2)</f>
        <v>0</v>
      </c>
      <c r="BL120" s="14" t="s">
        <v>136</v>
      </c>
      <c r="BM120" s="14" t="s">
        <v>195</v>
      </c>
    </row>
    <row r="121" s="1" customFormat="1" ht="16.5" customHeight="1">
      <c r="B121" s="35"/>
      <c r="C121" s="217" t="s">
        <v>196</v>
      </c>
      <c r="D121" s="217" t="s">
        <v>197</v>
      </c>
      <c r="E121" s="218" t="s">
        <v>198</v>
      </c>
      <c r="F121" s="219" t="s">
        <v>199</v>
      </c>
      <c r="G121" s="220" t="s">
        <v>194</v>
      </c>
      <c r="H121" s="221">
        <v>196.035</v>
      </c>
      <c r="I121" s="222"/>
      <c r="J121" s="223">
        <f>ROUND(I121*H121,2)</f>
        <v>0</v>
      </c>
      <c r="K121" s="219" t="s">
        <v>135</v>
      </c>
      <c r="L121" s="224"/>
      <c r="M121" s="225" t="s">
        <v>1</v>
      </c>
      <c r="N121" s="226" t="s">
        <v>40</v>
      </c>
      <c r="O121" s="76"/>
      <c r="P121" s="211">
        <f>O121*H121</f>
        <v>0</v>
      </c>
      <c r="Q121" s="211">
        <v>4.0000000000000003E-05</v>
      </c>
      <c r="R121" s="211">
        <f>Q121*H121</f>
        <v>0.0078414000000000001</v>
      </c>
      <c r="S121" s="211">
        <v>0</v>
      </c>
      <c r="T121" s="212">
        <f>S121*H121</f>
        <v>0</v>
      </c>
      <c r="AR121" s="14" t="s">
        <v>161</v>
      </c>
      <c r="AT121" s="14" t="s">
        <v>197</v>
      </c>
      <c r="AU121" s="14" t="s">
        <v>77</v>
      </c>
      <c r="AY121" s="14" t="s">
        <v>128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136</v>
      </c>
      <c r="BK121" s="213">
        <f>ROUND(I121*H121,2)</f>
        <v>0</v>
      </c>
      <c r="BL121" s="14" t="s">
        <v>136</v>
      </c>
      <c r="BM121" s="14" t="s">
        <v>200</v>
      </c>
    </row>
    <row r="122" s="1" customFormat="1" ht="16.5" customHeight="1">
      <c r="B122" s="35"/>
      <c r="C122" s="202" t="s">
        <v>201</v>
      </c>
      <c r="D122" s="202" t="s">
        <v>131</v>
      </c>
      <c r="E122" s="203" t="s">
        <v>202</v>
      </c>
      <c r="F122" s="204" t="s">
        <v>203</v>
      </c>
      <c r="G122" s="205" t="s">
        <v>149</v>
      </c>
      <c r="H122" s="206">
        <v>101.105</v>
      </c>
      <c r="I122" s="207"/>
      <c r="J122" s="208">
        <f>ROUND(I122*H122,2)</f>
        <v>0</v>
      </c>
      <c r="K122" s="204" t="s">
        <v>135</v>
      </c>
      <c r="L122" s="40"/>
      <c r="M122" s="209" t="s">
        <v>1</v>
      </c>
      <c r="N122" s="210" t="s">
        <v>40</v>
      </c>
      <c r="O122" s="76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14" t="s">
        <v>136</v>
      </c>
      <c r="AT122" s="14" t="s">
        <v>131</v>
      </c>
      <c r="AU122" s="14" t="s">
        <v>77</v>
      </c>
      <c r="AY122" s="14" t="s">
        <v>128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136</v>
      </c>
      <c r="BK122" s="213">
        <f>ROUND(I122*H122,2)</f>
        <v>0</v>
      </c>
      <c r="BL122" s="14" t="s">
        <v>136</v>
      </c>
      <c r="BM122" s="14" t="s">
        <v>204</v>
      </c>
    </row>
    <row r="123" s="1" customFormat="1" ht="16.5" customHeight="1">
      <c r="B123" s="35"/>
      <c r="C123" s="202" t="s">
        <v>205</v>
      </c>
      <c r="D123" s="202" t="s">
        <v>131</v>
      </c>
      <c r="E123" s="203" t="s">
        <v>206</v>
      </c>
      <c r="F123" s="204" t="s">
        <v>207</v>
      </c>
      <c r="G123" s="205" t="s">
        <v>149</v>
      </c>
      <c r="H123" s="206">
        <v>86.454999999999998</v>
      </c>
      <c r="I123" s="207"/>
      <c r="J123" s="208">
        <f>ROUND(I123*H123,2)</f>
        <v>0</v>
      </c>
      <c r="K123" s="204" t="s">
        <v>135</v>
      </c>
      <c r="L123" s="40"/>
      <c r="M123" s="209" t="s">
        <v>1</v>
      </c>
      <c r="N123" s="210" t="s">
        <v>40</v>
      </c>
      <c r="O123" s="76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14" t="s">
        <v>136</v>
      </c>
      <c r="AT123" s="14" t="s">
        <v>131</v>
      </c>
      <c r="AU123" s="14" t="s">
        <v>77</v>
      </c>
      <c r="AY123" s="14" t="s">
        <v>128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136</v>
      </c>
      <c r="BK123" s="213">
        <f>ROUND(I123*H123,2)</f>
        <v>0</v>
      </c>
      <c r="BL123" s="14" t="s">
        <v>136</v>
      </c>
      <c r="BM123" s="14" t="s">
        <v>208</v>
      </c>
    </row>
    <row r="124" s="1" customFormat="1" ht="22.5" customHeight="1">
      <c r="B124" s="35"/>
      <c r="C124" s="202" t="s">
        <v>209</v>
      </c>
      <c r="D124" s="202" t="s">
        <v>131</v>
      </c>
      <c r="E124" s="203" t="s">
        <v>210</v>
      </c>
      <c r="F124" s="204" t="s">
        <v>211</v>
      </c>
      <c r="G124" s="205" t="s">
        <v>194</v>
      </c>
      <c r="H124" s="206">
        <v>159.80000000000001</v>
      </c>
      <c r="I124" s="207"/>
      <c r="J124" s="208">
        <f>ROUND(I124*H124,2)</f>
        <v>0</v>
      </c>
      <c r="K124" s="204" t="s">
        <v>135</v>
      </c>
      <c r="L124" s="40"/>
      <c r="M124" s="209" t="s">
        <v>1</v>
      </c>
      <c r="N124" s="210" t="s">
        <v>40</v>
      </c>
      <c r="O124" s="76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14" t="s">
        <v>136</v>
      </c>
      <c r="AT124" s="14" t="s">
        <v>131</v>
      </c>
      <c r="AU124" s="14" t="s">
        <v>77</v>
      </c>
      <c r="AY124" s="14" t="s">
        <v>128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136</v>
      </c>
      <c r="BK124" s="213">
        <f>ROUND(I124*H124,2)</f>
        <v>0</v>
      </c>
      <c r="BL124" s="14" t="s">
        <v>136</v>
      </c>
      <c r="BM124" s="14" t="s">
        <v>212</v>
      </c>
    </row>
    <row r="125" s="1" customFormat="1" ht="16.5" customHeight="1">
      <c r="B125" s="35"/>
      <c r="C125" s="217" t="s">
        <v>213</v>
      </c>
      <c r="D125" s="217" t="s">
        <v>197</v>
      </c>
      <c r="E125" s="218" t="s">
        <v>214</v>
      </c>
      <c r="F125" s="219" t="s">
        <v>215</v>
      </c>
      <c r="G125" s="220" t="s">
        <v>194</v>
      </c>
      <c r="H125" s="221">
        <v>167.78999999999999</v>
      </c>
      <c r="I125" s="222"/>
      <c r="J125" s="223">
        <f>ROUND(I125*H125,2)</f>
        <v>0</v>
      </c>
      <c r="K125" s="219" t="s">
        <v>135</v>
      </c>
      <c r="L125" s="224"/>
      <c r="M125" s="225" t="s">
        <v>1</v>
      </c>
      <c r="N125" s="226" t="s">
        <v>40</v>
      </c>
      <c r="O125" s="76"/>
      <c r="P125" s="211">
        <f>O125*H125</f>
        <v>0</v>
      </c>
      <c r="Q125" s="211">
        <v>3.0000000000000001E-05</v>
      </c>
      <c r="R125" s="211">
        <f>Q125*H125</f>
        <v>0.0050336999999999995</v>
      </c>
      <c r="S125" s="211">
        <v>0</v>
      </c>
      <c r="T125" s="212">
        <f>S125*H125</f>
        <v>0</v>
      </c>
      <c r="AR125" s="14" t="s">
        <v>161</v>
      </c>
      <c r="AT125" s="14" t="s">
        <v>197</v>
      </c>
      <c r="AU125" s="14" t="s">
        <v>77</v>
      </c>
      <c r="AY125" s="14" t="s">
        <v>128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136</v>
      </c>
      <c r="BK125" s="213">
        <f>ROUND(I125*H125,2)</f>
        <v>0</v>
      </c>
      <c r="BL125" s="14" t="s">
        <v>136</v>
      </c>
      <c r="BM125" s="14" t="s">
        <v>216</v>
      </c>
    </row>
    <row r="126" s="1" customFormat="1" ht="16.5" customHeight="1">
      <c r="B126" s="35"/>
      <c r="C126" s="202" t="s">
        <v>7</v>
      </c>
      <c r="D126" s="202" t="s">
        <v>131</v>
      </c>
      <c r="E126" s="203" t="s">
        <v>217</v>
      </c>
      <c r="F126" s="204" t="s">
        <v>218</v>
      </c>
      <c r="G126" s="205" t="s">
        <v>149</v>
      </c>
      <c r="H126" s="206">
        <v>86.454999999999998</v>
      </c>
      <c r="I126" s="207"/>
      <c r="J126" s="208">
        <f>ROUND(I126*H126,2)</f>
        <v>0</v>
      </c>
      <c r="K126" s="204" t="s">
        <v>135</v>
      </c>
      <c r="L126" s="40"/>
      <c r="M126" s="209" t="s">
        <v>1</v>
      </c>
      <c r="N126" s="210" t="s">
        <v>40</v>
      </c>
      <c r="O126" s="76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14" t="s">
        <v>136</v>
      </c>
      <c r="AT126" s="14" t="s">
        <v>131</v>
      </c>
      <c r="AU126" s="14" t="s">
        <v>77</v>
      </c>
      <c r="AY126" s="14" t="s">
        <v>128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136</v>
      </c>
      <c r="BK126" s="213">
        <f>ROUND(I126*H126,2)</f>
        <v>0</v>
      </c>
      <c r="BL126" s="14" t="s">
        <v>136</v>
      </c>
      <c r="BM126" s="14" t="s">
        <v>219</v>
      </c>
    </row>
    <row r="127" s="1" customFormat="1" ht="22.5" customHeight="1">
      <c r="B127" s="35"/>
      <c r="C127" s="202" t="s">
        <v>220</v>
      </c>
      <c r="D127" s="202" t="s">
        <v>131</v>
      </c>
      <c r="E127" s="203" t="s">
        <v>221</v>
      </c>
      <c r="F127" s="204" t="s">
        <v>222</v>
      </c>
      <c r="G127" s="205" t="s">
        <v>149</v>
      </c>
      <c r="H127" s="206">
        <v>76</v>
      </c>
      <c r="I127" s="207"/>
      <c r="J127" s="208">
        <f>ROUND(I127*H127,2)</f>
        <v>0</v>
      </c>
      <c r="K127" s="204" t="s">
        <v>135</v>
      </c>
      <c r="L127" s="40"/>
      <c r="M127" s="209" t="s">
        <v>1</v>
      </c>
      <c r="N127" s="210" t="s">
        <v>40</v>
      </c>
      <c r="O127" s="76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14" t="s">
        <v>136</v>
      </c>
      <c r="AT127" s="14" t="s">
        <v>131</v>
      </c>
      <c r="AU127" s="14" t="s">
        <v>77</v>
      </c>
      <c r="AY127" s="14" t="s">
        <v>128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136</v>
      </c>
      <c r="BK127" s="213">
        <f>ROUND(I127*H127,2)</f>
        <v>0</v>
      </c>
      <c r="BL127" s="14" t="s">
        <v>136</v>
      </c>
      <c r="BM127" s="14" t="s">
        <v>223</v>
      </c>
    </row>
    <row r="128" s="1" customFormat="1" ht="22.5" customHeight="1">
      <c r="B128" s="35"/>
      <c r="C128" s="202" t="s">
        <v>224</v>
      </c>
      <c r="D128" s="202" t="s">
        <v>131</v>
      </c>
      <c r="E128" s="203" t="s">
        <v>221</v>
      </c>
      <c r="F128" s="204" t="s">
        <v>222</v>
      </c>
      <c r="G128" s="205" t="s">
        <v>149</v>
      </c>
      <c r="H128" s="206">
        <v>345</v>
      </c>
      <c r="I128" s="207"/>
      <c r="J128" s="208">
        <f>ROUND(I128*H128,2)</f>
        <v>0</v>
      </c>
      <c r="K128" s="204" t="s">
        <v>135</v>
      </c>
      <c r="L128" s="40"/>
      <c r="M128" s="209" t="s">
        <v>1</v>
      </c>
      <c r="N128" s="210" t="s">
        <v>40</v>
      </c>
      <c r="O128" s="7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14" t="s">
        <v>136</v>
      </c>
      <c r="AT128" s="14" t="s">
        <v>131</v>
      </c>
      <c r="AU128" s="14" t="s">
        <v>77</v>
      </c>
      <c r="AY128" s="14" t="s">
        <v>128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136</v>
      </c>
      <c r="BK128" s="213">
        <f>ROUND(I128*H128,2)</f>
        <v>0</v>
      </c>
      <c r="BL128" s="14" t="s">
        <v>136</v>
      </c>
      <c r="BM128" s="14" t="s">
        <v>225</v>
      </c>
    </row>
    <row r="129" s="1" customFormat="1" ht="16.5" customHeight="1">
      <c r="B129" s="35"/>
      <c r="C129" s="202" t="s">
        <v>226</v>
      </c>
      <c r="D129" s="202" t="s">
        <v>131</v>
      </c>
      <c r="E129" s="203" t="s">
        <v>227</v>
      </c>
      <c r="F129" s="204" t="s">
        <v>228</v>
      </c>
      <c r="G129" s="205" t="s">
        <v>149</v>
      </c>
      <c r="H129" s="206">
        <v>345</v>
      </c>
      <c r="I129" s="207"/>
      <c r="J129" s="208">
        <f>ROUND(I129*H129,2)</f>
        <v>0</v>
      </c>
      <c r="K129" s="204" t="s">
        <v>135</v>
      </c>
      <c r="L129" s="40"/>
      <c r="M129" s="209" t="s">
        <v>1</v>
      </c>
      <c r="N129" s="210" t="s">
        <v>40</v>
      </c>
      <c r="O129" s="76"/>
      <c r="P129" s="211">
        <f>O129*H129</f>
        <v>0</v>
      </c>
      <c r="Q129" s="211">
        <v>0.063</v>
      </c>
      <c r="R129" s="211">
        <f>Q129*H129</f>
        <v>21.734999999999999</v>
      </c>
      <c r="S129" s="211">
        <v>0</v>
      </c>
      <c r="T129" s="212">
        <f>S129*H129</f>
        <v>0</v>
      </c>
      <c r="AR129" s="14" t="s">
        <v>136</v>
      </c>
      <c r="AT129" s="14" t="s">
        <v>131</v>
      </c>
      <c r="AU129" s="14" t="s">
        <v>77</v>
      </c>
      <c r="AY129" s="14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136</v>
      </c>
      <c r="BK129" s="213">
        <f>ROUND(I129*H129,2)</f>
        <v>0</v>
      </c>
      <c r="BL129" s="14" t="s">
        <v>136</v>
      </c>
      <c r="BM129" s="14" t="s">
        <v>229</v>
      </c>
    </row>
    <row r="130" s="1" customFormat="1" ht="16.5" customHeight="1">
      <c r="B130" s="35"/>
      <c r="C130" s="202" t="s">
        <v>230</v>
      </c>
      <c r="D130" s="202" t="s">
        <v>131</v>
      </c>
      <c r="E130" s="203" t="s">
        <v>231</v>
      </c>
      <c r="F130" s="204" t="s">
        <v>232</v>
      </c>
      <c r="G130" s="205" t="s">
        <v>149</v>
      </c>
      <c r="H130" s="206">
        <v>345</v>
      </c>
      <c r="I130" s="207"/>
      <c r="J130" s="208">
        <f>ROUND(I130*H130,2)</f>
        <v>0</v>
      </c>
      <c r="K130" s="204" t="s">
        <v>135</v>
      </c>
      <c r="L130" s="40"/>
      <c r="M130" s="209" t="s">
        <v>1</v>
      </c>
      <c r="N130" s="210" t="s">
        <v>40</v>
      </c>
      <c r="O130" s="76"/>
      <c r="P130" s="211">
        <f>O130*H130</f>
        <v>0</v>
      </c>
      <c r="Q130" s="211">
        <v>0.00025999999999999998</v>
      </c>
      <c r="R130" s="211">
        <f>Q130*H130</f>
        <v>0.089699999999999988</v>
      </c>
      <c r="S130" s="211">
        <v>0</v>
      </c>
      <c r="T130" s="212">
        <f>S130*H130</f>
        <v>0</v>
      </c>
      <c r="AR130" s="14" t="s">
        <v>136</v>
      </c>
      <c r="AT130" s="14" t="s">
        <v>131</v>
      </c>
      <c r="AU130" s="14" t="s">
        <v>77</v>
      </c>
      <c r="AY130" s="14" t="s">
        <v>128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136</v>
      </c>
      <c r="BK130" s="213">
        <f>ROUND(I130*H130,2)</f>
        <v>0</v>
      </c>
      <c r="BL130" s="14" t="s">
        <v>136</v>
      </c>
      <c r="BM130" s="14" t="s">
        <v>233</v>
      </c>
    </row>
    <row r="131" s="1" customFormat="1">
      <c r="B131" s="35"/>
      <c r="C131" s="36"/>
      <c r="D131" s="214" t="s">
        <v>145</v>
      </c>
      <c r="E131" s="36"/>
      <c r="F131" s="215" t="s">
        <v>234</v>
      </c>
      <c r="G131" s="36"/>
      <c r="H131" s="36"/>
      <c r="I131" s="128"/>
      <c r="J131" s="36"/>
      <c r="K131" s="36"/>
      <c r="L131" s="40"/>
      <c r="M131" s="216"/>
      <c r="N131" s="76"/>
      <c r="O131" s="76"/>
      <c r="P131" s="76"/>
      <c r="Q131" s="76"/>
      <c r="R131" s="76"/>
      <c r="S131" s="76"/>
      <c r="T131" s="77"/>
      <c r="AT131" s="14" t="s">
        <v>145</v>
      </c>
      <c r="AU131" s="14" t="s">
        <v>77</v>
      </c>
    </row>
    <row r="132" s="1" customFormat="1" ht="16.5" customHeight="1">
      <c r="B132" s="35"/>
      <c r="C132" s="217" t="s">
        <v>235</v>
      </c>
      <c r="D132" s="217" t="s">
        <v>197</v>
      </c>
      <c r="E132" s="218" t="s">
        <v>236</v>
      </c>
      <c r="F132" s="219" t="s">
        <v>237</v>
      </c>
      <c r="G132" s="220" t="s">
        <v>238</v>
      </c>
      <c r="H132" s="221">
        <v>72.450000000000003</v>
      </c>
      <c r="I132" s="222"/>
      <c r="J132" s="223">
        <f>ROUND(I132*H132,2)</f>
        <v>0</v>
      </c>
      <c r="K132" s="219" t="s">
        <v>135</v>
      </c>
      <c r="L132" s="224"/>
      <c r="M132" s="225" t="s">
        <v>1</v>
      </c>
      <c r="N132" s="226" t="s">
        <v>40</v>
      </c>
      <c r="O132" s="76"/>
      <c r="P132" s="211">
        <f>O132*H132</f>
        <v>0</v>
      </c>
      <c r="Q132" s="211">
        <v>0.001</v>
      </c>
      <c r="R132" s="211">
        <f>Q132*H132</f>
        <v>0.072450000000000001</v>
      </c>
      <c r="S132" s="211">
        <v>0</v>
      </c>
      <c r="T132" s="212">
        <f>S132*H132</f>
        <v>0</v>
      </c>
      <c r="AR132" s="14" t="s">
        <v>161</v>
      </c>
      <c r="AT132" s="14" t="s">
        <v>197</v>
      </c>
      <c r="AU132" s="14" t="s">
        <v>77</v>
      </c>
      <c r="AY132" s="14" t="s">
        <v>128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136</v>
      </c>
      <c r="BK132" s="213">
        <f>ROUND(I132*H132,2)</f>
        <v>0</v>
      </c>
      <c r="BL132" s="14" t="s">
        <v>136</v>
      </c>
      <c r="BM132" s="14" t="s">
        <v>239</v>
      </c>
    </row>
    <row r="133" s="1" customFormat="1">
      <c r="B133" s="35"/>
      <c r="C133" s="36"/>
      <c r="D133" s="214" t="s">
        <v>145</v>
      </c>
      <c r="E133" s="36"/>
      <c r="F133" s="215" t="s">
        <v>240</v>
      </c>
      <c r="G133" s="36"/>
      <c r="H133" s="36"/>
      <c r="I133" s="128"/>
      <c r="J133" s="36"/>
      <c r="K133" s="36"/>
      <c r="L133" s="40"/>
      <c r="M133" s="216"/>
      <c r="N133" s="76"/>
      <c r="O133" s="76"/>
      <c r="P133" s="76"/>
      <c r="Q133" s="76"/>
      <c r="R133" s="76"/>
      <c r="S133" s="76"/>
      <c r="T133" s="77"/>
      <c r="AT133" s="14" t="s">
        <v>145</v>
      </c>
      <c r="AU133" s="14" t="s">
        <v>77</v>
      </c>
    </row>
    <row r="134" s="1" customFormat="1" ht="16.5" customHeight="1">
      <c r="B134" s="35"/>
      <c r="C134" s="202" t="s">
        <v>241</v>
      </c>
      <c r="D134" s="202" t="s">
        <v>131</v>
      </c>
      <c r="E134" s="203" t="s">
        <v>242</v>
      </c>
      <c r="F134" s="204" t="s">
        <v>243</v>
      </c>
      <c r="G134" s="205" t="s">
        <v>149</v>
      </c>
      <c r="H134" s="206">
        <v>121.5</v>
      </c>
      <c r="I134" s="207"/>
      <c r="J134" s="208">
        <f>ROUND(I134*H134,2)</f>
        <v>0</v>
      </c>
      <c r="K134" s="204" t="s">
        <v>135</v>
      </c>
      <c r="L134" s="40"/>
      <c r="M134" s="209" t="s">
        <v>1</v>
      </c>
      <c r="N134" s="210" t="s">
        <v>40</v>
      </c>
      <c r="O134" s="76"/>
      <c r="P134" s="211">
        <f>O134*H134</f>
        <v>0</v>
      </c>
      <c r="Q134" s="211">
        <v>0.038850000000000003</v>
      </c>
      <c r="R134" s="211">
        <f>Q134*H134</f>
        <v>4.720275</v>
      </c>
      <c r="S134" s="211">
        <v>0</v>
      </c>
      <c r="T134" s="212">
        <f>S134*H134</f>
        <v>0</v>
      </c>
      <c r="AR134" s="14" t="s">
        <v>136</v>
      </c>
      <c r="AT134" s="14" t="s">
        <v>131</v>
      </c>
      <c r="AU134" s="14" t="s">
        <v>77</v>
      </c>
      <c r="AY134" s="14" t="s">
        <v>128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136</v>
      </c>
      <c r="BK134" s="213">
        <f>ROUND(I134*H134,2)</f>
        <v>0</v>
      </c>
      <c r="BL134" s="14" t="s">
        <v>136</v>
      </c>
      <c r="BM134" s="14" t="s">
        <v>244</v>
      </c>
    </row>
    <row r="135" s="1" customFormat="1">
      <c r="B135" s="35"/>
      <c r="C135" s="36"/>
      <c r="D135" s="214" t="s">
        <v>145</v>
      </c>
      <c r="E135" s="36"/>
      <c r="F135" s="215" t="s">
        <v>245</v>
      </c>
      <c r="G135" s="36"/>
      <c r="H135" s="36"/>
      <c r="I135" s="128"/>
      <c r="J135" s="36"/>
      <c r="K135" s="36"/>
      <c r="L135" s="40"/>
      <c r="M135" s="216"/>
      <c r="N135" s="76"/>
      <c r="O135" s="76"/>
      <c r="P135" s="76"/>
      <c r="Q135" s="76"/>
      <c r="R135" s="76"/>
      <c r="S135" s="76"/>
      <c r="T135" s="77"/>
      <c r="AT135" s="14" t="s">
        <v>145</v>
      </c>
      <c r="AU135" s="14" t="s">
        <v>77</v>
      </c>
    </row>
    <row r="136" s="1" customFormat="1" ht="16.5" customHeight="1">
      <c r="B136" s="35"/>
      <c r="C136" s="202" t="s">
        <v>246</v>
      </c>
      <c r="D136" s="202" t="s">
        <v>131</v>
      </c>
      <c r="E136" s="203" t="s">
        <v>247</v>
      </c>
      <c r="F136" s="204" t="s">
        <v>248</v>
      </c>
      <c r="G136" s="205" t="s">
        <v>134</v>
      </c>
      <c r="H136" s="206">
        <v>12</v>
      </c>
      <c r="I136" s="207"/>
      <c r="J136" s="208">
        <f>ROUND(I136*H136,2)</f>
        <v>0</v>
      </c>
      <c r="K136" s="204" t="s">
        <v>135</v>
      </c>
      <c r="L136" s="40"/>
      <c r="M136" s="209" t="s">
        <v>1</v>
      </c>
      <c r="N136" s="210" t="s">
        <v>40</v>
      </c>
      <c r="O136" s="76"/>
      <c r="P136" s="211">
        <f>O136*H136</f>
        <v>0</v>
      </c>
      <c r="Q136" s="211">
        <v>2.0000000000000002E-05</v>
      </c>
      <c r="R136" s="211">
        <f>Q136*H136</f>
        <v>0.00024000000000000003</v>
      </c>
      <c r="S136" s="211">
        <v>0</v>
      </c>
      <c r="T136" s="212">
        <f>S136*H136</f>
        <v>0</v>
      </c>
      <c r="AR136" s="14" t="s">
        <v>136</v>
      </c>
      <c r="AT136" s="14" t="s">
        <v>131</v>
      </c>
      <c r="AU136" s="14" t="s">
        <v>77</v>
      </c>
      <c r="AY136" s="14" t="s">
        <v>128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136</v>
      </c>
      <c r="BK136" s="213">
        <f>ROUND(I136*H136,2)</f>
        <v>0</v>
      </c>
      <c r="BL136" s="14" t="s">
        <v>136</v>
      </c>
      <c r="BM136" s="14" t="s">
        <v>249</v>
      </c>
    </row>
    <row r="137" s="1" customFormat="1">
      <c r="B137" s="35"/>
      <c r="C137" s="36"/>
      <c r="D137" s="214" t="s">
        <v>145</v>
      </c>
      <c r="E137" s="36"/>
      <c r="F137" s="215" t="s">
        <v>250</v>
      </c>
      <c r="G137" s="36"/>
      <c r="H137" s="36"/>
      <c r="I137" s="128"/>
      <c r="J137" s="36"/>
      <c r="K137" s="36"/>
      <c r="L137" s="40"/>
      <c r="M137" s="216"/>
      <c r="N137" s="76"/>
      <c r="O137" s="76"/>
      <c r="P137" s="76"/>
      <c r="Q137" s="76"/>
      <c r="R137" s="76"/>
      <c r="S137" s="76"/>
      <c r="T137" s="77"/>
      <c r="AT137" s="14" t="s">
        <v>145</v>
      </c>
      <c r="AU137" s="14" t="s">
        <v>77</v>
      </c>
    </row>
    <row r="138" s="1" customFormat="1" ht="22.5" customHeight="1">
      <c r="B138" s="35"/>
      <c r="C138" s="202" t="s">
        <v>251</v>
      </c>
      <c r="D138" s="202" t="s">
        <v>131</v>
      </c>
      <c r="E138" s="203" t="s">
        <v>192</v>
      </c>
      <c r="F138" s="204" t="s">
        <v>193</v>
      </c>
      <c r="G138" s="205" t="s">
        <v>194</v>
      </c>
      <c r="H138" s="206">
        <v>186.69999999999999</v>
      </c>
      <c r="I138" s="207"/>
      <c r="J138" s="208">
        <f>ROUND(I138*H138,2)</f>
        <v>0</v>
      </c>
      <c r="K138" s="204" t="s">
        <v>135</v>
      </c>
      <c r="L138" s="40"/>
      <c r="M138" s="209" t="s">
        <v>1</v>
      </c>
      <c r="N138" s="210" t="s">
        <v>40</v>
      </c>
      <c r="O138" s="7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14" t="s">
        <v>136</v>
      </c>
      <c r="AT138" s="14" t="s">
        <v>131</v>
      </c>
      <c r="AU138" s="14" t="s">
        <v>77</v>
      </c>
      <c r="AY138" s="14" t="s">
        <v>128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136</v>
      </c>
      <c r="BK138" s="213">
        <f>ROUND(I138*H138,2)</f>
        <v>0</v>
      </c>
      <c r="BL138" s="14" t="s">
        <v>136</v>
      </c>
      <c r="BM138" s="14" t="s">
        <v>252</v>
      </c>
    </row>
    <row r="139" s="1" customFormat="1" ht="16.5" customHeight="1">
      <c r="B139" s="35"/>
      <c r="C139" s="217" t="s">
        <v>253</v>
      </c>
      <c r="D139" s="217" t="s">
        <v>197</v>
      </c>
      <c r="E139" s="218" t="s">
        <v>198</v>
      </c>
      <c r="F139" s="219" t="s">
        <v>199</v>
      </c>
      <c r="G139" s="220" t="s">
        <v>194</v>
      </c>
      <c r="H139" s="221">
        <v>196.035</v>
      </c>
      <c r="I139" s="222"/>
      <c r="J139" s="223">
        <f>ROUND(I139*H139,2)</f>
        <v>0</v>
      </c>
      <c r="K139" s="219" t="s">
        <v>135</v>
      </c>
      <c r="L139" s="224"/>
      <c r="M139" s="225" t="s">
        <v>1</v>
      </c>
      <c r="N139" s="226" t="s">
        <v>40</v>
      </c>
      <c r="O139" s="76"/>
      <c r="P139" s="211">
        <f>O139*H139</f>
        <v>0</v>
      </c>
      <c r="Q139" s="211">
        <v>4.0000000000000003E-05</v>
      </c>
      <c r="R139" s="211">
        <f>Q139*H139</f>
        <v>0.0078414000000000001</v>
      </c>
      <c r="S139" s="211">
        <v>0</v>
      </c>
      <c r="T139" s="212">
        <f>S139*H139</f>
        <v>0</v>
      </c>
      <c r="AR139" s="14" t="s">
        <v>161</v>
      </c>
      <c r="AT139" s="14" t="s">
        <v>197</v>
      </c>
      <c r="AU139" s="14" t="s">
        <v>77</v>
      </c>
      <c r="AY139" s="14" t="s">
        <v>128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136</v>
      </c>
      <c r="BK139" s="213">
        <f>ROUND(I139*H139,2)</f>
        <v>0</v>
      </c>
      <c r="BL139" s="14" t="s">
        <v>136</v>
      </c>
      <c r="BM139" s="14" t="s">
        <v>254</v>
      </c>
    </row>
    <row r="140" s="1" customFormat="1" ht="16.5" customHeight="1">
      <c r="B140" s="35"/>
      <c r="C140" s="202" t="s">
        <v>255</v>
      </c>
      <c r="D140" s="202" t="s">
        <v>131</v>
      </c>
      <c r="E140" s="203" t="s">
        <v>202</v>
      </c>
      <c r="F140" s="204" t="s">
        <v>203</v>
      </c>
      <c r="G140" s="205" t="s">
        <v>149</v>
      </c>
      <c r="H140" s="206">
        <v>387.10500000000002</v>
      </c>
      <c r="I140" s="207"/>
      <c r="J140" s="208">
        <f>ROUND(I140*H140,2)</f>
        <v>0</v>
      </c>
      <c r="K140" s="204" t="s">
        <v>135</v>
      </c>
      <c r="L140" s="40"/>
      <c r="M140" s="209" t="s">
        <v>1</v>
      </c>
      <c r="N140" s="210" t="s">
        <v>40</v>
      </c>
      <c r="O140" s="7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14" t="s">
        <v>136</v>
      </c>
      <c r="AT140" s="14" t="s">
        <v>131</v>
      </c>
      <c r="AU140" s="14" t="s">
        <v>77</v>
      </c>
      <c r="AY140" s="14" t="s">
        <v>128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136</v>
      </c>
      <c r="BK140" s="213">
        <f>ROUND(I140*H140,2)</f>
        <v>0</v>
      </c>
      <c r="BL140" s="14" t="s">
        <v>136</v>
      </c>
      <c r="BM140" s="14" t="s">
        <v>256</v>
      </c>
    </row>
    <row r="141" s="1" customFormat="1" ht="16.5" customHeight="1">
      <c r="B141" s="35"/>
      <c r="C141" s="202" t="s">
        <v>257</v>
      </c>
      <c r="D141" s="202" t="s">
        <v>131</v>
      </c>
      <c r="E141" s="203" t="s">
        <v>258</v>
      </c>
      <c r="F141" s="204" t="s">
        <v>259</v>
      </c>
      <c r="G141" s="205" t="s">
        <v>149</v>
      </c>
      <c r="H141" s="206">
        <v>43</v>
      </c>
      <c r="I141" s="207"/>
      <c r="J141" s="208">
        <f>ROUND(I141*H141,2)</f>
        <v>0</v>
      </c>
      <c r="K141" s="204" t="s">
        <v>135</v>
      </c>
      <c r="L141" s="40"/>
      <c r="M141" s="209" t="s">
        <v>1</v>
      </c>
      <c r="N141" s="210" t="s">
        <v>40</v>
      </c>
      <c r="O141" s="76"/>
      <c r="P141" s="211">
        <f>O141*H141</f>
        <v>0</v>
      </c>
      <c r="Q141" s="211">
        <v>0.017829999999999999</v>
      </c>
      <c r="R141" s="211">
        <f>Q141*H141</f>
        <v>0.76668999999999998</v>
      </c>
      <c r="S141" s="211">
        <v>0</v>
      </c>
      <c r="T141" s="212">
        <f>S141*H141</f>
        <v>0</v>
      </c>
      <c r="AR141" s="14" t="s">
        <v>136</v>
      </c>
      <c r="AT141" s="14" t="s">
        <v>131</v>
      </c>
      <c r="AU141" s="14" t="s">
        <v>77</v>
      </c>
      <c r="AY141" s="14" t="s">
        <v>128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136</v>
      </c>
      <c r="BK141" s="213">
        <f>ROUND(I141*H141,2)</f>
        <v>0</v>
      </c>
      <c r="BL141" s="14" t="s">
        <v>136</v>
      </c>
      <c r="BM141" s="14" t="s">
        <v>260</v>
      </c>
    </row>
    <row r="142" s="1" customFormat="1" ht="16.5" customHeight="1">
      <c r="B142" s="35"/>
      <c r="C142" s="202" t="s">
        <v>261</v>
      </c>
      <c r="D142" s="202" t="s">
        <v>131</v>
      </c>
      <c r="E142" s="203" t="s">
        <v>262</v>
      </c>
      <c r="F142" s="204" t="s">
        <v>263</v>
      </c>
      <c r="G142" s="205" t="s">
        <v>149</v>
      </c>
      <c r="H142" s="206">
        <v>18</v>
      </c>
      <c r="I142" s="207"/>
      <c r="J142" s="208">
        <f>ROUND(I142*H142,2)</f>
        <v>0</v>
      </c>
      <c r="K142" s="204" t="s">
        <v>135</v>
      </c>
      <c r="L142" s="40"/>
      <c r="M142" s="209" t="s">
        <v>1</v>
      </c>
      <c r="N142" s="210" t="s">
        <v>40</v>
      </c>
      <c r="O142" s="76"/>
      <c r="P142" s="211">
        <f>O142*H142</f>
        <v>0</v>
      </c>
      <c r="Q142" s="211">
        <v>0.044729999999999999</v>
      </c>
      <c r="R142" s="211">
        <f>Q142*H142</f>
        <v>0.80513999999999997</v>
      </c>
      <c r="S142" s="211">
        <v>0</v>
      </c>
      <c r="T142" s="212">
        <f>S142*H142</f>
        <v>0</v>
      </c>
      <c r="AR142" s="14" t="s">
        <v>136</v>
      </c>
      <c r="AT142" s="14" t="s">
        <v>131</v>
      </c>
      <c r="AU142" s="14" t="s">
        <v>77</v>
      </c>
      <c r="AY142" s="14" t="s">
        <v>128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136</v>
      </c>
      <c r="BK142" s="213">
        <f>ROUND(I142*H142,2)</f>
        <v>0</v>
      </c>
      <c r="BL142" s="14" t="s">
        <v>136</v>
      </c>
      <c r="BM142" s="14" t="s">
        <v>264</v>
      </c>
    </row>
    <row r="143" s="1" customFormat="1" ht="16.5" customHeight="1">
      <c r="B143" s="35"/>
      <c r="C143" s="202" t="s">
        <v>265</v>
      </c>
      <c r="D143" s="202" t="s">
        <v>131</v>
      </c>
      <c r="E143" s="203" t="s">
        <v>266</v>
      </c>
      <c r="F143" s="204" t="s">
        <v>267</v>
      </c>
      <c r="G143" s="205" t="s">
        <v>149</v>
      </c>
      <c r="H143" s="206">
        <v>34</v>
      </c>
      <c r="I143" s="207"/>
      <c r="J143" s="208">
        <f>ROUND(I143*H143,2)</f>
        <v>0</v>
      </c>
      <c r="K143" s="204" t="s">
        <v>135</v>
      </c>
      <c r="L143" s="40"/>
      <c r="M143" s="209" t="s">
        <v>1</v>
      </c>
      <c r="N143" s="210" t="s">
        <v>40</v>
      </c>
      <c r="O143" s="76"/>
      <c r="P143" s="211">
        <f>O143*H143</f>
        <v>0</v>
      </c>
      <c r="Q143" s="211">
        <v>0.035380000000000002</v>
      </c>
      <c r="R143" s="211">
        <f>Q143*H143</f>
        <v>1.20292</v>
      </c>
      <c r="S143" s="211">
        <v>0</v>
      </c>
      <c r="T143" s="212">
        <f>S143*H143</f>
        <v>0</v>
      </c>
      <c r="AR143" s="14" t="s">
        <v>136</v>
      </c>
      <c r="AT143" s="14" t="s">
        <v>131</v>
      </c>
      <c r="AU143" s="14" t="s">
        <v>77</v>
      </c>
      <c r="AY143" s="14" t="s">
        <v>128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136</v>
      </c>
      <c r="BK143" s="213">
        <f>ROUND(I143*H143,2)</f>
        <v>0</v>
      </c>
      <c r="BL143" s="14" t="s">
        <v>136</v>
      </c>
      <c r="BM143" s="14" t="s">
        <v>268</v>
      </c>
    </row>
    <row r="144" s="1" customFormat="1" ht="16.5" customHeight="1">
      <c r="B144" s="35"/>
      <c r="C144" s="202" t="s">
        <v>269</v>
      </c>
      <c r="D144" s="202" t="s">
        <v>131</v>
      </c>
      <c r="E144" s="203" t="s">
        <v>270</v>
      </c>
      <c r="F144" s="204" t="s">
        <v>271</v>
      </c>
      <c r="G144" s="205" t="s">
        <v>149</v>
      </c>
      <c r="H144" s="206">
        <v>85</v>
      </c>
      <c r="I144" s="207"/>
      <c r="J144" s="208">
        <f>ROUND(I144*H144,2)</f>
        <v>0</v>
      </c>
      <c r="K144" s="204" t="s">
        <v>135</v>
      </c>
      <c r="L144" s="40"/>
      <c r="M144" s="209" t="s">
        <v>1</v>
      </c>
      <c r="N144" s="210" t="s">
        <v>40</v>
      </c>
      <c r="O144" s="76"/>
      <c r="P144" s="211">
        <f>O144*H144</f>
        <v>0</v>
      </c>
      <c r="Q144" s="211">
        <v>0.056599999999999998</v>
      </c>
      <c r="R144" s="211">
        <f>Q144*H144</f>
        <v>4.8109999999999999</v>
      </c>
      <c r="S144" s="211">
        <v>0</v>
      </c>
      <c r="T144" s="212">
        <f>S144*H144</f>
        <v>0</v>
      </c>
      <c r="AR144" s="14" t="s">
        <v>136</v>
      </c>
      <c r="AT144" s="14" t="s">
        <v>131</v>
      </c>
      <c r="AU144" s="14" t="s">
        <v>77</v>
      </c>
      <c r="AY144" s="14" t="s">
        <v>128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136</v>
      </c>
      <c r="BK144" s="213">
        <f>ROUND(I144*H144,2)</f>
        <v>0</v>
      </c>
      <c r="BL144" s="14" t="s">
        <v>136</v>
      </c>
      <c r="BM144" s="14" t="s">
        <v>272</v>
      </c>
    </row>
    <row r="145" s="1" customFormat="1" ht="16.5" customHeight="1">
      <c r="B145" s="35"/>
      <c r="C145" s="202" t="s">
        <v>273</v>
      </c>
      <c r="D145" s="202" t="s">
        <v>131</v>
      </c>
      <c r="E145" s="203" t="s">
        <v>274</v>
      </c>
      <c r="F145" s="204" t="s">
        <v>275</v>
      </c>
      <c r="G145" s="205" t="s">
        <v>149</v>
      </c>
      <c r="H145" s="206">
        <v>43</v>
      </c>
      <c r="I145" s="207"/>
      <c r="J145" s="208">
        <f>ROUND(I145*H145,2)</f>
        <v>0</v>
      </c>
      <c r="K145" s="204" t="s">
        <v>135</v>
      </c>
      <c r="L145" s="40"/>
      <c r="M145" s="209" t="s">
        <v>1</v>
      </c>
      <c r="N145" s="210" t="s">
        <v>40</v>
      </c>
      <c r="O145" s="76"/>
      <c r="P145" s="211">
        <f>O145*H145</f>
        <v>0</v>
      </c>
      <c r="Q145" s="211">
        <v>0.0030000000000000001</v>
      </c>
      <c r="R145" s="211">
        <f>Q145*H145</f>
        <v>0.129</v>
      </c>
      <c r="S145" s="211">
        <v>0</v>
      </c>
      <c r="T145" s="212">
        <f>S145*H145</f>
        <v>0</v>
      </c>
      <c r="AR145" s="14" t="s">
        <v>136</v>
      </c>
      <c r="AT145" s="14" t="s">
        <v>131</v>
      </c>
      <c r="AU145" s="14" t="s">
        <v>77</v>
      </c>
      <c r="AY145" s="14" t="s">
        <v>128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136</v>
      </c>
      <c r="BK145" s="213">
        <f>ROUND(I145*H145,2)</f>
        <v>0</v>
      </c>
      <c r="BL145" s="14" t="s">
        <v>136</v>
      </c>
      <c r="BM145" s="14" t="s">
        <v>276</v>
      </c>
    </row>
    <row r="146" s="1" customFormat="1">
      <c r="B146" s="35"/>
      <c r="C146" s="36"/>
      <c r="D146" s="214" t="s">
        <v>145</v>
      </c>
      <c r="E146" s="36"/>
      <c r="F146" s="215" t="s">
        <v>277</v>
      </c>
      <c r="G146" s="36"/>
      <c r="H146" s="36"/>
      <c r="I146" s="128"/>
      <c r="J146" s="36"/>
      <c r="K146" s="36"/>
      <c r="L146" s="40"/>
      <c r="M146" s="216"/>
      <c r="N146" s="76"/>
      <c r="O146" s="76"/>
      <c r="P146" s="76"/>
      <c r="Q146" s="76"/>
      <c r="R146" s="76"/>
      <c r="S146" s="76"/>
      <c r="T146" s="77"/>
      <c r="AT146" s="14" t="s">
        <v>145</v>
      </c>
      <c r="AU146" s="14" t="s">
        <v>77</v>
      </c>
    </row>
    <row r="147" s="1" customFormat="1" ht="16.5" customHeight="1">
      <c r="B147" s="35"/>
      <c r="C147" s="202" t="s">
        <v>278</v>
      </c>
      <c r="D147" s="202" t="s">
        <v>131</v>
      </c>
      <c r="E147" s="203" t="s">
        <v>231</v>
      </c>
      <c r="F147" s="204" t="s">
        <v>232</v>
      </c>
      <c r="G147" s="205" t="s">
        <v>149</v>
      </c>
      <c r="H147" s="206">
        <v>180</v>
      </c>
      <c r="I147" s="207"/>
      <c r="J147" s="208">
        <f>ROUND(I147*H147,2)</f>
        <v>0</v>
      </c>
      <c r="K147" s="204" t="s">
        <v>135</v>
      </c>
      <c r="L147" s="40"/>
      <c r="M147" s="209" t="s">
        <v>1</v>
      </c>
      <c r="N147" s="210" t="s">
        <v>40</v>
      </c>
      <c r="O147" s="76"/>
      <c r="P147" s="211">
        <f>O147*H147</f>
        <v>0</v>
      </c>
      <c r="Q147" s="211">
        <v>0.00025999999999999998</v>
      </c>
      <c r="R147" s="211">
        <f>Q147*H147</f>
        <v>0.046799999999999994</v>
      </c>
      <c r="S147" s="211">
        <v>0</v>
      </c>
      <c r="T147" s="212">
        <f>S147*H147</f>
        <v>0</v>
      </c>
      <c r="AR147" s="14" t="s">
        <v>136</v>
      </c>
      <c r="AT147" s="14" t="s">
        <v>131</v>
      </c>
      <c r="AU147" s="14" t="s">
        <v>77</v>
      </c>
      <c r="AY147" s="14" t="s">
        <v>128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136</v>
      </c>
      <c r="BK147" s="213">
        <f>ROUND(I147*H147,2)</f>
        <v>0</v>
      </c>
      <c r="BL147" s="14" t="s">
        <v>136</v>
      </c>
      <c r="BM147" s="14" t="s">
        <v>279</v>
      </c>
    </row>
    <row r="148" s="1" customFormat="1" ht="16.5" customHeight="1">
      <c r="B148" s="35"/>
      <c r="C148" s="202" t="s">
        <v>280</v>
      </c>
      <c r="D148" s="202" t="s">
        <v>131</v>
      </c>
      <c r="E148" s="203" t="s">
        <v>281</v>
      </c>
      <c r="F148" s="204" t="s">
        <v>282</v>
      </c>
      <c r="G148" s="205" t="s">
        <v>149</v>
      </c>
      <c r="H148" s="206">
        <v>112.425</v>
      </c>
      <c r="I148" s="207"/>
      <c r="J148" s="208">
        <f>ROUND(I148*H148,2)</f>
        <v>0</v>
      </c>
      <c r="K148" s="204" t="s">
        <v>135</v>
      </c>
      <c r="L148" s="40"/>
      <c r="M148" s="209" t="s">
        <v>1</v>
      </c>
      <c r="N148" s="210" t="s">
        <v>40</v>
      </c>
      <c r="O148" s="7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14" t="s">
        <v>136</v>
      </c>
      <c r="AT148" s="14" t="s">
        <v>131</v>
      </c>
      <c r="AU148" s="14" t="s">
        <v>77</v>
      </c>
      <c r="AY148" s="14" t="s">
        <v>128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136</v>
      </c>
      <c r="BK148" s="213">
        <f>ROUND(I148*H148,2)</f>
        <v>0</v>
      </c>
      <c r="BL148" s="14" t="s">
        <v>136</v>
      </c>
      <c r="BM148" s="14" t="s">
        <v>283</v>
      </c>
    </row>
    <row r="149" s="1" customFormat="1" ht="16.5" customHeight="1">
      <c r="B149" s="35"/>
      <c r="C149" s="202" t="s">
        <v>284</v>
      </c>
      <c r="D149" s="202" t="s">
        <v>131</v>
      </c>
      <c r="E149" s="203" t="s">
        <v>285</v>
      </c>
      <c r="F149" s="204" t="s">
        <v>286</v>
      </c>
      <c r="G149" s="205" t="s">
        <v>149</v>
      </c>
      <c r="H149" s="206">
        <v>601</v>
      </c>
      <c r="I149" s="207"/>
      <c r="J149" s="208">
        <f>ROUND(I149*H149,2)</f>
        <v>0</v>
      </c>
      <c r="K149" s="204" t="s">
        <v>135</v>
      </c>
      <c r="L149" s="40"/>
      <c r="M149" s="209" t="s">
        <v>1</v>
      </c>
      <c r="N149" s="210" t="s">
        <v>40</v>
      </c>
      <c r="O149" s="76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14" t="s">
        <v>136</v>
      </c>
      <c r="AT149" s="14" t="s">
        <v>131</v>
      </c>
      <c r="AU149" s="14" t="s">
        <v>77</v>
      </c>
      <c r="AY149" s="14" t="s">
        <v>128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136</v>
      </c>
      <c r="BK149" s="213">
        <f>ROUND(I149*H149,2)</f>
        <v>0</v>
      </c>
      <c r="BL149" s="14" t="s">
        <v>136</v>
      </c>
      <c r="BM149" s="14" t="s">
        <v>287</v>
      </c>
    </row>
    <row r="150" s="1" customFormat="1" ht="16.5" customHeight="1">
      <c r="B150" s="35"/>
      <c r="C150" s="202" t="s">
        <v>288</v>
      </c>
      <c r="D150" s="202" t="s">
        <v>131</v>
      </c>
      <c r="E150" s="203" t="s">
        <v>289</v>
      </c>
      <c r="F150" s="204" t="s">
        <v>290</v>
      </c>
      <c r="G150" s="205" t="s">
        <v>149</v>
      </c>
      <c r="H150" s="206">
        <v>482</v>
      </c>
      <c r="I150" s="207"/>
      <c r="J150" s="208">
        <f>ROUND(I150*H150,2)</f>
        <v>0</v>
      </c>
      <c r="K150" s="204" t="s">
        <v>135</v>
      </c>
      <c r="L150" s="40"/>
      <c r="M150" s="209" t="s">
        <v>1</v>
      </c>
      <c r="N150" s="210" t="s">
        <v>40</v>
      </c>
      <c r="O150" s="76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AR150" s="14" t="s">
        <v>136</v>
      </c>
      <c r="AT150" s="14" t="s">
        <v>131</v>
      </c>
      <c r="AU150" s="14" t="s">
        <v>77</v>
      </c>
      <c r="AY150" s="14" t="s">
        <v>128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136</v>
      </c>
      <c r="BK150" s="213">
        <f>ROUND(I150*H150,2)</f>
        <v>0</v>
      </c>
      <c r="BL150" s="14" t="s">
        <v>136</v>
      </c>
      <c r="BM150" s="14" t="s">
        <v>291</v>
      </c>
    </row>
    <row r="151" s="1" customFormat="1" ht="16.5" customHeight="1">
      <c r="B151" s="35"/>
      <c r="C151" s="202" t="s">
        <v>292</v>
      </c>
      <c r="D151" s="202" t="s">
        <v>131</v>
      </c>
      <c r="E151" s="203" t="s">
        <v>293</v>
      </c>
      <c r="F151" s="204" t="s">
        <v>294</v>
      </c>
      <c r="G151" s="205" t="s">
        <v>149</v>
      </c>
      <c r="H151" s="206">
        <v>76</v>
      </c>
      <c r="I151" s="207"/>
      <c r="J151" s="208">
        <f>ROUND(I151*H151,2)</f>
        <v>0</v>
      </c>
      <c r="K151" s="204" t="s">
        <v>135</v>
      </c>
      <c r="L151" s="40"/>
      <c r="M151" s="209" t="s">
        <v>1</v>
      </c>
      <c r="N151" s="210" t="s">
        <v>40</v>
      </c>
      <c r="O151" s="7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14" t="s">
        <v>136</v>
      </c>
      <c r="AT151" s="14" t="s">
        <v>131</v>
      </c>
      <c r="AU151" s="14" t="s">
        <v>77</v>
      </c>
      <c r="AY151" s="14" t="s">
        <v>128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136</v>
      </c>
      <c r="BK151" s="213">
        <f>ROUND(I151*H151,2)</f>
        <v>0</v>
      </c>
      <c r="BL151" s="14" t="s">
        <v>136</v>
      </c>
      <c r="BM151" s="14" t="s">
        <v>295</v>
      </c>
    </row>
    <row r="152" s="1" customFormat="1" ht="16.5" customHeight="1">
      <c r="B152" s="35"/>
      <c r="C152" s="202" t="s">
        <v>296</v>
      </c>
      <c r="D152" s="202" t="s">
        <v>131</v>
      </c>
      <c r="E152" s="203" t="s">
        <v>297</v>
      </c>
      <c r="F152" s="204" t="s">
        <v>298</v>
      </c>
      <c r="G152" s="205" t="s">
        <v>149</v>
      </c>
      <c r="H152" s="206">
        <v>172.5</v>
      </c>
      <c r="I152" s="207"/>
      <c r="J152" s="208">
        <f>ROUND(I152*H152,2)</f>
        <v>0</v>
      </c>
      <c r="K152" s="204" t="s">
        <v>135</v>
      </c>
      <c r="L152" s="40"/>
      <c r="M152" s="209" t="s">
        <v>1</v>
      </c>
      <c r="N152" s="210" t="s">
        <v>40</v>
      </c>
      <c r="O152" s="76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14" t="s">
        <v>136</v>
      </c>
      <c r="AT152" s="14" t="s">
        <v>131</v>
      </c>
      <c r="AU152" s="14" t="s">
        <v>77</v>
      </c>
      <c r="AY152" s="14" t="s">
        <v>128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136</v>
      </c>
      <c r="BK152" s="213">
        <f>ROUND(I152*H152,2)</f>
        <v>0</v>
      </c>
      <c r="BL152" s="14" t="s">
        <v>136</v>
      </c>
      <c r="BM152" s="14" t="s">
        <v>299</v>
      </c>
    </row>
    <row r="153" s="1" customFormat="1" ht="16.5" customHeight="1">
      <c r="B153" s="35"/>
      <c r="C153" s="202" t="s">
        <v>300</v>
      </c>
      <c r="D153" s="202" t="s">
        <v>131</v>
      </c>
      <c r="E153" s="203" t="s">
        <v>301</v>
      </c>
      <c r="F153" s="204" t="s">
        <v>302</v>
      </c>
      <c r="G153" s="205" t="s">
        <v>149</v>
      </c>
      <c r="H153" s="206">
        <v>448</v>
      </c>
      <c r="I153" s="207"/>
      <c r="J153" s="208">
        <f>ROUND(I153*H153,2)</f>
        <v>0</v>
      </c>
      <c r="K153" s="204" t="s">
        <v>135</v>
      </c>
      <c r="L153" s="40"/>
      <c r="M153" s="209" t="s">
        <v>1</v>
      </c>
      <c r="N153" s="210" t="s">
        <v>40</v>
      </c>
      <c r="O153" s="76"/>
      <c r="P153" s="211">
        <f>O153*H153</f>
        <v>0</v>
      </c>
      <c r="Q153" s="211">
        <v>0.00021000000000000001</v>
      </c>
      <c r="R153" s="211">
        <f>Q153*H153</f>
        <v>0.094079999999999997</v>
      </c>
      <c r="S153" s="211">
        <v>0</v>
      </c>
      <c r="T153" s="212">
        <f>S153*H153</f>
        <v>0</v>
      </c>
      <c r="AR153" s="14" t="s">
        <v>136</v>
      </c>
      <c r="AT153" s="14" t="s">
        <v>131</v>
      </c>
      <c r="AU153" s="14" t="s">
        <v>77</v>
      </c>
      <c r="AY153" s="14" t="s">
        <v>128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136</v>
      </c>
      <c r="BK153" s="213">
        <f>ROUND(I153*H153,2)</f>
        <v>0</v>
      </c>
      <c r="BL153" s="14" t="s">
        <v>136</v>
      </c>
      <c r="BM153" s="14" t="s">
        <v>303</v>
      </c>
    </row>
    <row r="154" s="1" customFormat="1">
      <c r="B154" s="35"/>
      <c r="C154" s="36"/>
      <c r="D154" s="214" t="s">
        <v>145</v>
      </c>
      <c r="E154" s="36"/>
      <c r="F154" s="215" t="s">
        <v>304</v>
      </c>
      <c r="G154" s="36"/>
      <c r="H154" s="36"/>
      <c r="I154" s="128"/>
      <c r="J154" s="36"/>
      <c r="K154" s="36"/>
      <c r="L154" s="40"/>
      <c r="M154" s="216"/>
      <c r="N154" s="76"/>
      <c r="O154" s="76"/>
      <c r="P154" s="76"/>
      <c r="Q154" s="76"/>
      <c r="R154" s="76"/>
      <c r="S154" s="76"/>
      <c r="T154" s="77"/>
      <c r="AT154" s="14" t="s">
        <v>145</v>
      </c>
      <c r="AU154" s="14" t="s">
        <v>77</v>
      </c>
    </row>
    <row r="155" s="1" customFormat="1" ht="16.5" customHeight="1">
      <c r="B155" s="35"/>
      <c r="C155" s="202" t="s">
        <v>305</v>
      </c>
      <c r="D155" s="202" t="s">
        <v>131</v>
      </c>
      <c r="E155" s="203" t="s">
        <v>306</v>
      </c>
      <c r="F155" s="204" t="s">
        <v>307</v>
      </c>
      <c r="G155" s="205" t="s">
        <v>149</v>
      </c>
      <c r="H155" s="206">
        <v>21.300000000000001</v>
      </c>
      <c r="I155" s="207"/>
      <c r="J155" s="208">
        <f>ROUND(I155*H155,2)</f>
        <v>0</v>
      </c>
      <c r="K155" s="204" t="s">
        <v>135</v>
      </c>
      <c r="L155" s="40"/>
      <c r="M155" s="209" t="s">
        <v>1</v>
      </c>
      <c r="N155" s="210" t="s">
        <v>40</v>
      </c>
      <c r="O155" s="76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AR155" s="14" t="s">
        <v>136</v>
      </c>
      <c r="AT155" s="14" t="s">
        <v>131</v>
      </c>
      <c r="AU155" s="14" t="s">
        <v>77</v>
      </c>
      <c r="AY155" s="14" t="s">
        <v>128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136</v>
      </c>
      <c r="BK155" s="213">
        <f>ROUND(I155*H155,2)</f>
        <v>0</v>
      </c>
      <c r="BL155" s="14" t="s">
        <v>136</v>
      </c>
      <c r="BM155" s="14" t="s">
        <v>308</v>
      </c>
    </row>
    <row r="156" s="10" customFormat="1" ht="22.8" customHeight="1">
      <c r="B156" s="186"/>
      <c r="C156" s="187"/>
      <c r="D156" s="188" t="s">
        <v>66</v>
      </c>
      <c r="E156" s="200" t="s">
        <v>161</v>
      </c>
      <c r="F156" s="200" t="s">
        <v>309</v>
      </c>
      <c r="G156" s="187"/>
      <c r="H156" s="187"/>
      <c r="I156" s="190"/>
      <c r="J156" s="201">
        <f>BK156</f>
        <v>0</v>
      </c>
      <c r="K156" s="187"/>
      <c r="L156" s="192"/>
      <c r="M156" s="193"/>
      <c r="N156" s="194"/>
      <c r="O156" s="194"/>
      <c r="P156" s="195">
        <f>SUM(P157:P158)</f>
        <v>0</v>
      </c>
      <c r="Q156" s="194"/>
      <c r="R156" s="195">
        <f>SUM(R157:R158)</f>
        <v>0</v>
      </c>
      <c r="S156" s="194"/>
      <c r="T156" s="196">
        <f>SUM(T157:T158)</f>
        <v>0</v>
      </c>
      <c r="AR156" s="197" t="s">
        <v>75</v>
      </c>
      <c r="AT156" s="198" t="s">
        <v>66</v>
      </c>
      <c r="AU156" s="198" t="s">
        <v>75</v>
      </c>
      <c r="AY156" s="197" t="s">
        <v>128</v>
      </c>
      <c r="BK156" s="199">
        <f>SUM(BK157:BK158)</f>
        <v>0</v>
      </c>
    </row>
    <row r="157" s="1" customFormat="1" ht="16.5" customHeight="1">
      <c r="B157" s="35"/>
      <c r="C157" s="202" t="s">
        <v>310</v>
      </c>
      <c r="D157" s="202" t="s">
        <v>131</v>
      </c>
      <c r="E157" s="203" t="s">
        <v>311</v>
      </c>
      <c r="F157" s="204" t="s">
        <v>312</v>
      </c>
      <c r="G157" s="205" t="s">
        <v>194</v>
      </c>
      <c r="H157" s="206">
        <v>20</v>
      </c>
      <c r="I157" s="207"/>
      <c r="J157" s="208">
        <f>ROUND(I157*H157,2)</f>
        <v>0</v>
      </c>
      <c r="K157" s="204" t="s">
        <v>135</v>
      </c>
      <c r="L157" s="40"/>
      <c r="M157" s="209" t="s">
        <v>1</v>
      </c>
      <c r="N157" s="210" t="s">
        <v>40</v>
      </c>
      <c r="O157" s="76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AR157" s="14" t="s">
        <v>136</v>
      </c>
      <c r="AT157" s="14" t="s">
        <v>131</v>
      </c>
      <c r="AU157" s="14" t="s">
        <v>77</v>
      </c>
      <c r="AY157" s="14" t="s">
        <v>128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136</v>
      </c>
      <c r="BK157" s="213">
        <f>ROUND(I157*H157,2)</f>
        <v>0</v>
      </c>
      <c r="BL157" s="14" t="s">
        <v>136</v>
      </c>
      <c r="BM157" s="14" t="s">
        <v>313</v>
      </c>
    </row>
    <row r="158" s="1" customFormat="1" ht="16.5" customHeight="1">
      <c r="B158" s="35"/>
      <c r="C158" s="202" t="s">
        <v>314</v>
      </c>
      <c r="D158" s="202" t="s">
        <v>131</v>
      </c>
      <c r="E158" s="203" t="s">
        <v>315</v>
      </c>
      <c r="F158" s="204" t="s">
        <v>316</v>
      </c>
      <c r="G158" s="205" t="s">
        <v>194</v>
      </c>
      <c r="H158" s="206">
        <v>20</v>
      </c>
      <c r="I158" s="207"/>
      <c r="J158" s="208">
        <f>ROUND(I158*H158,2)</f>
        <v>0</v>
      </c>
      <c r="K158" s="204" t="s">
        <v>135</v>
      </c>
      <c r="L158" s="40"/>
      <c r="M158" s="209" t="s">
        <v>1</v>
      </c>
      <c r="N158" s="210" t="s">
        <v>40</v>
      </c>
      <c r="O158" s="7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AR158" s="14" t="s">
        <v>136</v>
      </c>
      <c r="AT158" s="14" t="s">
        <v>131</v>
      </c>
      <c r="AU158" s="14" t="s">
        <v>77</v>
      </c>
      <c r="AY158" s="14" t="s">
        <v>128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4" t="s">
        <v>136</v>
      </c>
      <c r="BK158" s="213">
        <f>ROUND(I158*H158,2)</f>
        <v>0</v>
      </c>
      <c r="BL158" s="14" t="s">
        <v>136</v>
      </c>
      <c r="BM158" s="14" t="s">
        <v>317</v>
      </c>
    </row>
    <row r="159" s="10" customFormat="1" ht="22.8" customHeight="1">
      <c r="B159" s="186"/>
      <c r="C159" s="187"/>
      <c r="D159" s="188" t="s">
        <v>66</v>
      </c>
      <c r="E159" s="200" t="s">
        <v>165</v>
      </c>
      <c r="F159" s="200" t="s">
        <v>318</v>
      </c>
      <c r="G159" s="187"/>
      <c r="H159" s="187"/>
      <c r="I159" s="190"/>
      <c r="J159" s="201">
        <f>BK159</f>
        <v>0</v>
      </c>
      <c r="K159" s="187"/>
      <c r="L159" s="192"/>
      <c r="M159" s="193"/>
      <c r="N159" s="194"/>
      <c r="O159" s="194"/>
      <c r="P159" s="195">
        <f>SUM(P160:P194)</f>
        <v>0</v>
      </c>
      <c r="Q159" s="194"/>
      <c r="R159" s="195">
        <f>SUM(R160:R194)</f>
        <v>0.69516</v>
      </c>
      <c r="S159" s="194"/>
      <c r="T159" s="196">
        <f>SUM(T160:T194)</f>
        <v>0</v>
      </c>
      <c r="AR159" s="197" t="s">
        <v>75</v>
      </c>
      <c r="AT159" s="198" t="s">
        <v>66</v>
      </c>
      <c r="AU159" s="198" t="s">
        <v>75</v>
      </c>
      <c r="AY159" s="197" t="s">
        <v>128</v>
      </c>
      <c r="BK159" s="199">
        <f>SUM(BK160:BK194)</f>
        <v>0</v>
      </c>
    </row>
    <row r="160" s="1" customFormat="1" ht="16.5" customHeight="1">
      <c r="B160" s="35"/>
      <c r="C160" s="202" t="s">
        <v>319</v>
      </c>
      <c r="D160" s="202" t="s">
        <v>131</v>
      </c>
      <c r="E160" s="203" t="s">
        <v>320</v>
      </c>
      <c r="F160" s="204" t="s">
        <v>321</v>
      </c>
      <c r="G160" s="205" t="s">
        <v>134</v>
      </c>
      <c r="H160" s="206">
        <v>3</v>
      </c>
      <c r="I160" s="207"/>
      <c r="J160" s="208">
        <f>ROUND(I160*H160,2)</f>
        <v>0</v>
      </c>
      <c r="K160" s="204" t="s">
        <v>135</v>
      </c>
      <c r="L160" s="40"/>
      <c r="M160" s="209" t="s">
        <v>1</v>
      </c>
      <c r="N160" s="210" t="s">
        <v>40</v>
      </c>
      <c r="O160" s="76"/>
      <c r="P160" s="211">
        <f>O160*H160</f>
        <v>0</v>
      </c>
      <c r="Q160" s="211">
        <v>0.0011199999999999999</v>
      </c>
      <c r="R160" s="211">
        <f>Q160*H160</f>
        <v>0.0033599999999999997</v>
      </c>
      <c r="S160" s="211">
        <v>0</v>
      </c>
      <c r="T160" s="212">
        <f>S160*H160</f>
        <v>0</v>
      </c>
      <c r="AR160" s="14" t="s">
        <v>136</v>
      </c>
      <c r="AT160" s="14" t="s">
        <v>131</v>
      </c>
      <c r="AU160" s="14" t="s">
        <v>77</v>
      </c>
      <c r="AY160" s="14" t="s">
        <v>128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4" t="s">
        <v>136</v>
      </c>
      <c r="BK160" s="213">
        <f>ROUND(I160*H160,2)</f>
        <v>0</v>
      </c>
      <c r="BL160" s="14" t="s">
        <v>136</v>
      </c>
      <c r="BM160" s="14" t="s">
        <v>322</v>
      </c>
    </row>
    <row r="161" s="1" customFormat="1" ht="16.5" customHeight="1">
      <c r="B161" s="35"/>
      <c r="C161" s="217" t="s">
        <v>323</v>
      </c>
      <c r="D161" s="217" t="s">
        <v>197</v>
      </c>
      <c r="E161" s="218" t="s">
        <v>324</v>
      </c>
      <c r="F161" s="219" t="s">
        <v>325</v>
      </c>
      <c r="G161" s="220" t="s">
        <v>134</v>
      </c>
      <c r="H161" s="221">
        <v>3</v>
      </c>
      <c r="I161" s="222"/>
      <c r="J161" s="223">
        <f>ROUND(I161*H161,2)</f>
        <v>0</v>
      </c>
      <c r="K161" s="219" t="s">
        <v>135</v>
      </c>
      <c r="L161" s="224"/>
      <c r="M161" s="225" t="s">
        <v>1</v>
      </c>
      <c r="N161" s="226" t="s">
        <v>40</v>
      </c>
      <c r="O161" s="76"/>
      <c r="P161" s="211">
        <f>O161*H161</f>
        <v>0</v>
      </c>
      <c r="Q161" s="211">
        <v>0.112</v>
      </c>
      <c r="R161" s="211">
        <f>Q161*H161</f>
        <v>0.33600000000000002</v>
      </c>
      <c r="S161" s="211">
        <v>0</v>
      </c>
      <c r="T161" s="212">
        <f>S161*H161</f>
        <v>0</v>
      </c>
      <c r="AR161" s="14" t="s">
        <v>161</v>
      </c>
      <c r="AT161" s="14" t="s">
        <v>197</v>
      </c>
      <c r="AU161" s="14" t="s">
        <v>77</v>
      </c>
      <c r="AY161" s="14" t="s">
        <v>128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136</v>
      </c>
      <c r="BK161" s="213">
        <f>ROUND(I161*H161,2)</f>
        <v>0</v>
      </c>
      <c r="BL161" s="14" t="s">
        <v>136</v>
      </c>
      <c r="BM161" s="14" t="s">
        <v>326</v>
      </c>
    </row>
    <row r="162" s="1" customFormat="1" ht="16.5" customHeight="1">
      <c r="B162" s="35"/>
      <c r="C162" s="202" t="s">
        <v>327</v>
      </c>
      <c r="D162" s="202" t="s">
        <v>131</v>
      </c>
      <c r="E162" s="203" t="s">
        <v>328</v>
      </c>
      <c r="F162" s="204" t="s">
        <v>329</v>
      </c>
      <c r="G162" s="205" t="s">
        <v>134</v>
      </c>
      <c r="H162" s="206">
        <v>5</v>
      </c>
      <c r="I162" s="207"/>
      <c r="J162" s="208">
        <f>ROUND(I162*H162,2)</f>
        <v>0</v>
      </c>
      <c r="K162" s="204" t="s">
        <v>135</v>
      </c>
      <c r="L162" s="40"/>
      <c r="M162" s="209" t="s">
        <v>1</v>
      </c>
      <c r="N162" s="210" t="s">
        <v>40</v>
      </c>
      <c r="O162" s="76"/>
      <c r="P162" s="211">
        <f>O162*H162</f>
        <v>0</v>
      </c>
      <c r="Q162" s="211">
        <v>0.00116</v>
      </c>
      <c r="R162" s="211">
        <f>Q162*H162</f>
        <v>0.0057999999999999996</v>
      </c>
      <c r="S162" s="211">
        <v>0</v>
      </c>
      <c r="T162" s="212">
        <f>S162*H162</f>
        <v>0</v>
      </c>
      <c r="AR162" s="14" t="s">
        <v>136</v>
      </c>
      <c r="AT162" s="14" t="s">
        <v>131</v>
      </c>
      <c r="AU162" s="14" t="s">
        <v>77</v>
      </c>
      <c r="AY162" s="14" t="s">
        <v>128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136</v>
      </c>
      <c r="BK162" s="213">
        <f>ROUND(I162*H162,2)</f>
        <v>0</v>
      </c>
      <c r="BL162" s="14" t="s">
        <v>136</v>
      </c>
      <c r="BM162" s="14" t="s">
        <v>330</v>
      </c>
    </row>
    <row r="163" s="1" customFormat="1" ht="16.5" customHeight="1">
      <c r="B163" s="35"/>
      <c r="C163" s="217" t="s">
        <v>331</v>
      </c>
      <c r="D163" s="217" t="s">
        <v>197</v>
      </c>
      <c r="E163" s="218" t="s">
        <v>332</v>
      </c>
      <c r="F163" s="219" t="s">
        <v>333</v>
      </c>
      <c r="G163" s="220" t="s">
        <v>134</v>
      </c>
      <c r="H163" s="221">
        <v>5</v>
      </c>
      <c r="I163" s="222"/>
      <c r="J163" s="223">
        <f>ROUND(I163*H163,2)</f>
        <v>0</v>
      </c>
      <c r="K163" s="219" t="s">
        <v>135</v>
      </c>
      <c r="L163" s="224"/>
      <c r="M163" s="225" t="s">
        <v>1</v>
      </c>
      <c r="N163" s="226" t="s">
        <v>40</v>
      </c>
      <c r="O163" s="76"/>
      <c r="P163" s="211">
        <f>O163*H163</f>
        <v>0</v>
      </c>
      <c r="Q163" s="211">
        <v>0.070000000000000007</v>
      </c>
      <c r="R163" s="211">
        <f>Q163*H163</f>
        <v>0.35000000000000003</v>
      </c>
      <c r="S163" s="211">
        <v>0</v>
      </c>
      <c r="T163" s="212">
        <f>S163*H163</f>
        <v>0</v>
      </c>
      <c r="AR163" s="14" t="s">
        <v>161</v>
      </c>
      <c r="AT163" s="14" t="s">
        <v>197</v>
      </c>
      <c r="AU163" s="14" t="s">
        <v>77</v>
      </c>
      <c r="AY163" s="14" t="s">
        <v>128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4" t="s">
        <v>136</v>
      </c>
      <c r="BK163" s="213">
        <f>ROUND(I163*H163,2)</f>
        <v>0</v>
      </c>
      <c r="BL163" s="14" t="s">
        <v>136</v>
      </c>
      <c r="BM163" s="14" t="s">
        <v>334</v>
      </c>
    </row>
    <row r="164" s="1" customFormat="1" ht="22.5" customHeight="1">
      <c r="B164" s="35"/>
      <c r="C164" s="202" t="s">
        <v>335</v>
      </c>
      <c r="D164" s="202" t="s">
        <v>131</v>
      </c>
      <c r="E164" s="203" t="s">
        <v>336</v>
      </c>
      <c r="F164" s="204" t="s">
        <v>337</v>
      </c>
      <c r="G164" s="205" t="s">
        <v>149</v>
      </c>
      <c r="H164" s="206">
        <v>1049.6500000000001</v>
      </c>
      <c r="I164" s="207"/>
      <c r="J164" s="208">
        <f>ROUND(I164*H164,2)</f>
        <v>0</v>
      </c>
      <c r="K164" s="204" t="s">
        <v>135</v>
      </c>
      <c r="L164" s="40"/>
      <c r="M164" s="209" t="s">
        <v>1</v>
      </c>
      <c r="N164" s="210" t="s">
        <v>40</v>
      </c>
      <c r="O164" s="76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AR164" s="14" t="s">
        <v>136</v>
      </c>
      <c r="AT164" s="14" t="s">
        <v>131</v>
      </c>
      <c r="AU164" s="14" t="s">
        <v>77</v>
      </c>
      <c r="AY164" s="14" t="s">
        <v>128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136</v>
      </c>
      <c r="BK164" s="213">
        <f>ROUND(I164*H164,2)</f>
        <v>0</v>
      </c>
      <c r="BL164" s="14" t="s">
        <v>136</v>
      </c>
      <c r="BM164" s="14" t="s">
        <v>338</v>
      </c>
    </row>
    <row r="165" s="1" customFormat="1" ht="22.5" customHeight="1">
      <c r="B165" s="35"/>
      <c r="C165" s="202" t="s">
        <v>339</v>
      </c>
      <c r="D165" s="202" t="s">
        <v>131</v>
      </c>
      <c r="E165" s="203" t="s">
        <v>340</v>
      </c>
      <c r="F165" s="204" t="s">
        <v>341</v>
      </c>
      <c r="G165" s="205" t="s">
        <v>149</v>
      </c>
      <c r="H165" s="206">
        <v>125958</v>
      </c>
      <c r="I165" s="207"/>
      <c r="J165" s="208">
        <f>ROUND(I165*H165,2)</f>
        <v>0</v>
      </c>
      <c r="K165" s="204" t="s">
        <v>135</v>
      </c>
      <c r="L165" s="40"/>
      <c r="M165" s="209" t="s">
        <v>1</v>
      </c>
      <c r="N165" s="210" t="s">
        <v>40</v>
      </c>
      <c r="O165" s="76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AR165" s="14" t="s">
        <v>136</v>
      </c>
      <c r="AT165" s="14" t="s">
        <v>131</v>
      </c>
      <c r="AU165" s="14" t="s">
        <v>77</v>
      </c>
      <c r="AY165" s="14" t="s">
        <v>128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136</v>
      </c>
      <c r="BK165" s="213">
        <f>ROUND(I165*H165,2)</f>
        <v>0</v>
      </c>
      <c r="BL165" s="14" t="s">
        <v>136</v>
      </c>
      <c r="BM165" s="14" t="s">
        <v>342</v>
      </c>
    </row>
    <row r="166" s="11" customFormat="1">
      <c r="B166" s="227"/>
      <c r="C166" s="228"/>
      <c r="D166" s="214" t="s">
        <v>343</v>
      </c>
      <c r="E166" s="228"/>
      <c r="F166" s="229" t="s">
        <v>344</v>
      </c>
      <c r="G166" s="228"/>
      <c r="H166" s="230">
        <v>125958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343</v>
      </c>
      <c r="AU166" s="236" t="s">
        <v>77</v>
      </c>
      <c r="AV166" s="11" t="s">
        <v>77</v>
      </c>
      <c r="AW166" s="11" t="s">
        <v>4</v>
      </c>
      <c r="AX166" s="11" t="s">
        <v>75</v>
      </c>
      <c r="AY166" s="236" t="s">
        <v>128</v>
      </c>
    </row>
    <row r="167" s="1" customFormat="1" ht="22.5" customHeight="1">
      <c r="B167" s="35"/>
      <c r="C167" s="202" t="s">
        <v>345</v>
      </c>
      <c r="D167" s="202" t="s">
        <v>131</v>
      </c>
      <c r="E167" s="203" t="s">
        <v>346</v>
      </c>
      <c r="F167" s="204" t="s">
        <v>347</v>
      </c>
      <c r="G167" s="205" t="s">
        <v>149</v>
      </c>
      <c r="H167" s="206">
        <v>1049.6500000000001</v>
      </c>
      <c r="I167" s="207"/>
      <c r="J167" s="208">
        <f>ROUND(I167*H167,2)</f>
        <v>0</v>
      </c>
      <c r="K167" s="204" t="s">
        <v>135</v>
      </c>
      <c r="L167" s="40"/>
      <c r="M167" s="209" t="s">
        <v>1</v>
      </c>
      <c r="N167" s="210" t="s">
        <v>40</v>
      </c>
      <c r="O167" s="76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AR167" s="14" t="s">
        <v>136</v>
      </c>
      <c r="AT167" s="14" t="s">
        <v>131</v>
      </c>
      <c r="AU167" s="14" t="s">
        <v>77</v>
      </c>
      <c r="AY167" s="14" t="s">
        <v>128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136</v>
      </c>
      <c r="BK167" s="213">
        <f>ROUND(I167*H167,2)</f>
        <v>0</v>
      </c>
      <c r="BL167" s="14" t="s">
        <v>136</v>
      </c>
      <c r="BM167" s="14" t="s">
        <v>348</v>
      </c>
    </row>
    <row r="168" s="1" customFormat="1" ht="16.5" customHeight="1">
      <c r="B168" s="35"/>
      <c r="C168" s="202" t="s">
        <v>349</v>
      </c>
      <c r="D168" s="202" t="s">
        <v>131</v>
      </c>
      <c r="E168" s="203" t="s">
        <v>350</v>
      </c>
      <c r="F168" s="204" t="s">
        <v>351</v>
      </c>
      <c r="G168" s="205" t="s">
        <v>149</v>
      </c>
      <c r="H168" s="206">
        <v>72.450000000000003</v>
      </c>
      <c r="I168" s="207"/>
      <c r="J168" s="208">
        <f>ROUND(I168*H168,2)</f>
        <v>0</v>
      </c>
      <c r="K168" s="204" t="s">
        <v>135</v>
      </c>
      <c r="L168" s="40"/>
      <c r="M168" s="209" t="s">
        <v>1</v>
      </c>
      <c r="N168" s="210" t="s">
        <v>40</v>
      </c>
      <c r="O168" s="7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AR168" s="14" t="s">
        <v>136</v>
      </c>
      <c r="AT168" s="14" t="s">
        <v>131</v>
      </c>
      <c r="AU168" s="14" t="s">
        <v>77</v>
      </c>
      <c r="AY168" s="14" t="s">
        <v>128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4" t="s">
        <v>136</v>
      </c>
      <c r="BK168" s="213">
        <f>ROUND(I168*H168,2)</f>
        <v>0</v>
      </c>
      <c r="BL168" s="14" t="s">
        <v>136</v>
      </c>
      <c r="BM168" s="14" t="s">
        <v>352</v>
      </c>
    </row>
    <row r="169" s="1" customFormat="1" ht="22.5" customHeight="1">
      <c r="B169" s="35"/>
      <c r="C169" s="202" t="s">
        <v>353</v>
      </c>
      <c r="D169" s="202" t="s">
        <v>131</v>
      </c>
      <c r="E169" s="203" t="s">
        <v>354</v>
      </c>
      <c r="F169" s="204" t="s">
        <v>355</v>
      </c>
      <c r="G169" s="205" t="s">
        <v>149</v>
      </c>
      <c r="H169" s="206">
        <v>110</v>
      </c>
      <c r="I169" s="207"/>
      <c r="J169" s="208">
        <f>ROUND(I169*H169,2)</f>
        <v>0</v>
      </c>
      <c r="K169" s="204" t="s">
        <v>135</v>
      </c>
      <c r="L169" s="40"/>
      <c r="M169" s="209" t="s">
        <v>1</v>
      </c>
      <c r="N169" s="210" t="s">
        <v>40</v>
      </c>
      <c r="O169" s="76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14" t="s">
        <v>136</v>
      </c>
      <c r="AT169" s="14" t="s">
        <v>131</v>
      </c>
      <c r="AU169" s="14" t="s">
        <v>77</v>
      </c>
      <c r="AY169" s="14" t="s">
        <v>128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4" t="s">
        <v>136</v>
      </c>
      <c r="BK169" s="213">
        <f>ROUND(I169*H169,2)</f>
        <v>0</v>
      </c>
      <c r="BL169" s="14" t="s">
        <v>136</v>
      </c>
      <c r="BM169" s="14" t="s">
        <v>356</v>
      </c>
    </row>
    <row r="170" s="1" customFormat="1" ht="16.5" customHeight="1">
      <c r="B170" s="35"/>
      <c r="C170" s="202" t="s">
        <v>357</v>
      </c>
      <c r="D170" s="202" t="s">
        <v>131</v>
      </c>
      <c r="E170" s="203" t="s">
        <v>358</v>
      </c>
      <c r="F170" s="204" t="s">
        <v>359</v>
      </c>
      <c r="G170" s="205" t="s">
        <v>149</v>
      </c>
      <c r="H170" s="206">
        <v>1029.6500000000001</v>
      </c>
      <c r="I170" s="207"/>
      <c r="J170" s="208">
        <f>ROUND(I170*H170,2)</f>
        <v>0</v>
      </c>
      <c r="K170" s="204" t="s">
        <v>135</v>
      </c>
      <c r="L170" s="40"/>
      <c r="M170" s="209" t="s">
        <v>1</v>
      </c>
      <c r="N170" s="210" t="s">
        <v>40</v>
      </c>
      <c r="O170" s="76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AR170" s="14" t="s">
        <v>136</v>
      </c>
      <c r="AT170" s="14" t="s">
        <v>131</v>
      </c>
      <c r="AU170" s="14" t="s">
        <v>77</v>
      </c>
      <c r="AY170" s="14" t="s">
        <v>128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136</v>
      </c>
      <c r="BK170" s="213">
        <f>ROUND(I170*H170,2)</f>
        <v>0</v>
      </c>
      <c r="BL170" s="14" t="s">
        <v>136</v>
      </c>
      <c r="BM170" s="14" t="s">
        <v>360</v>
      </c>
    </row>
    <row r="171" s="1" customFormat="1" ht="16.5" customHeight="1">
      <c r="B171" s="35"/>
      <c r="C171" s="202" t="s">
        <v>361</v>
      </c>
      <c r="D171" s="202" t="s">
        <v>131</v>
      </c>
      <c r="E171" s="203" t="s">
        <v>362</v>
      </c>
      <c r="F171" s="204" t="s">
        <v>363</v>
      </c>
      <c r="G171" s="205" t="s">
        <v>149</v>
      </c>
      <c r="H171" s="206">
        <v>150078</v>
      </c>
      <c r="I171" s="207"/>
      <c r="J171" s="208">
        <f>ROUND(I171*H171,2)</f>
        <v>0</v>
      </c>
      <c r="K171" s="204" t="s">
        <v>135</v>
      </c>
      <c r="L171" s="40"/>
      <c r="M171" s="209" t="s">
        <v>1</v>
      </c>
      <c r="N171" s="210" t="s">
        <v>40</v>
      </c>
      <c r="O171" s="76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AR171" s="14" t="s">
        <v>136</v>
      </c>
      <c r="AT171" s="14" t="s">
        <v>131</v>
      </c>
      <c r="AU171" s="14" t="s">
        <v>77</v>
      </c>
      <c r="AY171" s="14" t="s">
        <v>128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136</v>
      </c>
      <c r="BK171" s="213">
        <f>ROUND(I171*H171,2)</f>
        <v>0</v>
      </c>
      <c r="BL171" s="14" t="s">
        <v>136</v>
      </c>
      <c r="BM171" s="14" t="s">
        <v>364</v>
      </c>
    </row>
    <row r="172" s="11" customFormat="1">
      <c r="B172" s="227"/>
      <c r="C172" s="228"/>
      <c r="D172" s="214" t="s">
        <v>343</v>
      </c>
      <c r="E172" s="228"/>
      <c r="F172" s="229" t="s">
        <v>365</v>
      </c>
      <c r="G172" s="228"/>
      <c r="H172" s="230">
        <v>150078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343</v>
      </c>
      <c r="AU172" s="236" t="s">
        <v>77</v>
      </c>
      <c r="AV172" s="11" t="s">
        <v>77</v>
      </c>
      <c r="AW172" s="11" t="s">
        <v>4</v>
      </c>
      <c r="AX172" s="11" t="s">
        <v>75</v>
      </c>
      <c r="AY172" s="236" t="s">
        <v>128</v>
      </c>
    </row>
    <row r="173" s="1" customFormat="1" ht="16.5" customHeight="1">
      <c r="B173" s="35"/>
      <c r="C173" s="202" t="s">
        <v>366</v>
      </c>
      <c r="D173" s="202" t="s">
        <v>131</v>
      </c>
      <c r="E173" s="203" t="s">
        <v>367</v>
      </c>
      <c r="F173" s="204" t="s">
        <v>368</v>
      </c>
      <c r="G173" s="205" t="s">
        <v>149</v>
      </c>
      <c r="H173" s="206">
        <v>1029.6500000000001</v>
      </c>
      <c r="I173" s="207"/>
      <c r="J173" s="208">
        <f>ROUND(I173*H173,2)</f>
        <v>0</v>
      </c>
      <c r="K173" s="204" t="s">
        <v>135</v>
      </c>
      <c r="L173" s="40"/>
      <c r="M173" s="209" t="s">
        <v>1</v>
      </c>
      <c r="N173" s="210" t="s">
        <v>40</v>
      </c>
      <c r="O173" s="7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AR173" s="14" t="s">
        <v>136</v>
      </c>
      <c r="AT173" s="14" t="s">
        <v>131</v>
      </c>
      <c r="AU173" s="14" t="s">
        <v>77</v>
      </c>
      <c r="AY173" s="14" t="s">
        <v>128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136</v>
      </c>
      <c r="BK173" s="213">
        <f>ROUND(I173*H173,2)</f>
        <v>0</v>
      </c>
      <c r="BL173" s="14" t="s">
        <v>136</v>
      </c>
      <c r="BM173" s="14" t="s">
        <v>369</v>
      </c>
    </row>
    <row r="174" s="1" customFormat="1" ht="16.5" customHeight="1">
      <c r="B174" s="35"/>
      <c r="C174" s="202" t="s">
        <v>370</v>
      </c>
      <c r="D174" s="202" t="s">
        <v>131</v>
      </c>
      <c r="E174" s="203" t="s">
        <v>371</v>
      </c>
      <c r="F174" s="204" t="s">
        <v>372</v>
      </c>
      <c r="G174" s="205" t="s">
        <v>194</v>
      </c>
      <c r="H174" s="206">
        <v>8</v>
      </c>
      <c r="I174" s="207"/>
      <c r="J174" s="208">
        <f>ROUND(I174*H174,2)</f>
        <v>0</v>
      </c>
      <c r="K174" s="204" t="s">
        <v>135</v>
      </c>
      <c r="L174" s="40"/>
      <c r="M174" s="209" t="s">
        <v>1</v>
      </c>
      <c r="N174" s="210" t="s">
        <v>40</v>
      </c>
      <c r="O174" s="76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AR174" s="14" t="s">
        <v>136</v>
      </c>
      <c r="AT174" s="14" t="s">
        <v>131</v>
      </c>
      <c r="AU174" s="14" t="s">
        <v>77</v>
      </c>
      <c r="AY174" s="14" t="s">
        <v>128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136</v>
      </c>
      <c r="BK174" s="213">
        <f>ROUND(I174*H174,2)</f>
        <v>0</v>
      </c>
      <c r="BL174" s="14" t="s">
        <v>136</v>
      </c>
      <c r="BM174" s="14" t="s">
        <v>373</v>
      </c>
    </row>
    <row r="175" s="1" customFormat="1" ht="16.5" customHeight="1">
      <c r="B175" s="35"/>
      <c r="C175" s="202" t="s">
        <v>374</v>
      </c>
      <c r="D175" s="202" t="s">
        <v>131</v>
      </c>
      <c r="E175" s="203" t="s">
        <v>375</v>
      </c>
      <c r="F175" s="204" t="s">
        <v>376</v>
      </c>
      <c r="G175" s="205" t="s">
        <v>194</v>
      </c>
      <c r="H175" s="206">
        <v>1736</v>
      </c>
      <c r="I175" s="207"/>
      <c r="J175" s="208">
        <f>ROUND(I175*H175,2)</f>
        <v>0</v>
      </c>
      <c r="K175" s="204" t="s">
        <v>135</v>
      </c>
      <c r="L175" s="40"/>
      <c r="M175" s="209" t="s">
        <v>1</v>
      </c>
      <c r="N175" s="210" t="s">
        <v>40</v>
      </c>
      <c r="O175" s="76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AR175" s="14" t="s">
        <v>136</v>
      </c>
      <c r="AT175" s="14" t="s">
        <v>131</v>
      </c>
      <c r="AU175" s="14" t="s">
        <v>77</v>
      </c>
      <c r="AY175" s="14" t="s">
        <v>128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4" t="s">
        <v>136</v>
      </c>
      <c r="BK175" s="213">
        <f>ROUND(I175*H175,2)</f>
        <v>0</v>
      </c>
      <c r="BL175" s="14" t="s">
        <v>136</v>
      </c>
      <c r="BM175" s="14" t="s">
        <v>377</v>
      </c>
    </row>
    <row r="176" s="1" customFormat="1" ht="16.5" customHeight="1">
      <c r="B176" s="35"/>
      <c r="C176" s="202" t="s">
        <v>378</v>
      </c>
      <c r="D176" s="202" t="s">
        <v>131</v>
      </c>
      <c r="E176" s="203" t="s">
        <v>379</v>
      </c>
      <c r="F176" s="204" t="s">
        <v>380</v>
      </c>
      <c r="G176" s="205" t="s">
        <v>194</v>
      </c>
      <c r="H176" s="206">
        <v>8</v>
      </c>
      <c r="I176" s="207"/>
      <c r="J176" s="208">
        <f>ROUND(I176*H176,2)</f>
        <v>0</v>
      </c>
      <c r="K176" s="204" t="s">
        <v>135</v>
      </c>
      <c r="L176" s="40"/>
      <c r="M176" s="209" t="s">
        <v>1</v>
      </c>
      <c r="N176" s="210" t="s">
        <v>40</v>
      </c>
      <c r="O176" s="76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AR176" s="14" t="s">
        <v>136</v>
      </c>
      <c r="AT176" s="14" t="s">
        <v>131</v>
      </c>
      <c r="AU176" s="14" t="s">
        <v>77</v>
      </c>
      <c r="AY176" s="14" t="s">
        <v>128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4" t="s">
        <v>136</v>
      </c>
      <c r="BK176" s="213">
        <f>ROUND(I176*H176,2)</f>
        <v>0</v>
      </c>
      <c r="BL176" s="14" t="s">
        <v>136</v>
      </c>
      <c r="BM176" s="14" t="s">
        <v>381</v>
      </c>
    </row>
    <row r="177" s="1" customFormat="1" ht="22.5" customHeight="1">
      <c r="B177" s="35"/>
      <c r="C177" s="202" t="s">
        <v>382</v>
      </c>
      <c r="D177" s="202" t="s">
        <v>131</v>
      </c>
      <c r="E177" s="203" t="s">
        <v>383</v>
      </c>
      <c r="F177" s="204" t="s">
        <v>384</v>
      </c>
      <c r="G177" s="205" t="s">
        <v>149</v>
      </c>
      <c r="H177" s="206">
        <v>7.806</v>
      </c>
      <c r="I177" s="207"/>
      <c r="J177" s="208">
        <f>ROUND(I177*H177,2)</f>
        <v>0</v>
      </c>
      <c r="K177" s="204" t="s">
        <v>135</v>
      </c>
      <c r="L177" s="40"/>
      <c r="M177" s="209" t="s">
        <v>1</v>
      </c>
      <c r="N177" s="210" t="s">
        <v>40</v>
      </c>
      <c r="O177" s="76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AR177" s="14" t="s">
        <v>136</v>
      </c>
      <c r="AT177" s="14" t="s">
        <v>131</v>
      </c>
      <c r="AU177" s="14" t="s">
        <v>77</v>
      </c>
      <c r="AY177" s="14" t="s">
        <v>128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136</v>
      </c>
      <c r="BK177" s="213">
        <f>ROUND(I177*H177,2)</f>
        <v>0</v>
      </c>
      <c r="BL177" s="14" t="s">
        <v>136</v>
      </c>
      <c r="BM177" s="14" t="s">
        <v>385</v>
      </c>
    </row>
    <row r="178" s="1" customFormat="1" ht="22.5" customHeight="1">
      <c r="B178" s="35"/>
      <c r="C178" s="202" t="s">
        <v>386</v>
      </c>
      <c r="D178" s="202" t="s">
        <v>131</v>
      </c>
      <c r="E178" s="203" t="s">
        <v>387</v>
      </c>
      <c r="F178" s="204" t="s">
        <v>388</v>
      </c>
      <c r="G178" s="205" t="s">
        <v>149</v>
      </c>
      <c r="H178" s="206">
        <v>16.565000000000001</v>
      </c>
      <c r="I178" s="207"/>
      <c r="J178" s="208">
        <f>ROUND(I178*H178,2)</f>
        <v>0</v>
      </c>
      <c r="K178" s="204" t="s">
        <v>135</v>
      </c>
      <c r="L178" s="40"/>
      <c r="M178" s="209" t="s">
        <v>1</v>
      </c>
      <c r="N178" s="210" t="s">
        <v>40</v>
      </c>
      <c r="O178" s="76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AR178" s="14" t="s">
        <v>136</v>
      </c>
      <c r="AT178" s="14" t="s">
        <v>131</v>
      </c>
      <c r="AU178" s="14" t="s">
        <v>77</v>
      </c>
      <c r="AY178" s="14" t="s">
        <v>128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136</v>
      </c>
      <c r="BK178" s="213">
        <f>ROUND(I178*H178,2)</f>
        <v>0</v>
      </c>
      <c r="BL178" s="14" t="s">
        <v>136</v>
      </c>
      <c r="BM178" s="14" t="s">
        <v>389</v>
      </c>
    </row>
    <row r="179" s="1" customFormat="1" ht="16.5" customHeight="1">
      <c r="B179" s="35"/>
      <c r="C179" s="202" t="s">
        <v>390</v>
      </c>
      <c r="D179" s="202" t="s">
        <v>131</v>
      </c>
      <c r="E179" s="203" t="s">
        <v>391</v>
      </c>
      <c r="F179" s="204" t="s">
        <v>392</v>
      </c>
      <c r="G179" s="205" t="s">
        <v>149</v>
      </c>
      <c r="H179" s="206">
        <v>59.155000000000001</v>
      </c>
      <c r="I179" s="207"/>
      <c r="J179" s="208">
        <f>ROUND(I179*H179,2)</f>
        <v>0</v>
      </c>
      <c r="K179" s="204" t="s">
        <v>135</v>
      </c>
      <c r="L179" s="40"/>
      <c r="M179" s="209" t="s">
        <v>1</v>
      </c>
      <c r="N179" s="210" t="s">
        <v>40</v>
      </c>
      <c r="O179" s="7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AR179" s="14" t="s">
        <v>136</v>
      </c>
      <c r="AT179" s="14" t="s">
        <v>131</v>
      </c>
      <c r="AU179" s="14" t="s">
        <v>77</v>
      </c>
      <c r="AY179" s="14" t="s">
        <v>128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136</v>
      </c>
      <c r="BK179" s="213">
        <f>ROUND(I179*H179,2)</f>
        <v>0</v>
      </c>
      <c r="BL179" s="14" t="s">
        <v>136</v>
      </c>
      <c r="BM179" s="14" t="s">
        <v>393</v>
      </c>
    </row>
    <row r="180" s="1" customFormat="1" ht="16.5" customHeight="1">
      <c r="B180" s="35"/>
      <c r="C180" s="202" t="s">
        <v>394</v>
      </c>
      <c r="D180" s="202" t="s">
        <v>131</v>
      </c>
      <c r="E180" s="203" t="s">
        <v>395</v>
      </c>
      <c r="F180" s="204" t="s">
        <v>396</v>
      </c>
      <c r="G180" s="205" t="s">
        <v>149</v>
      </c>
      <c r="H180" s="206">
        <v>434.33999999999998</v>
      </c>
      <c r="I180" s="207"/>
      <c r="J180" s="208">
        <f>ROUND(I180*H180,2)</f>
        <v>0</v>
      </c>
      <c r="K180" s="204" t="s">
        <v>135</v>
      </c>
      <c r="L180" s="40"/>
      <c r="M180" s="209" t="s">
        <v>1</v>
      </c>
      <c r="N180" s="210" t="s">
        <v>40</v>
      </c>
      <c r="O180" s="76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AR180" s="14" t="s">
        <v>136</v>
      </c>
      <c r="AT180" s="14" t="s">
        <v>131</v>
      </c>
      <c r="AU180" s="14" t="s">
        <v>77</v>
      </c>
      <c r="AY180" s="14" t="s">
        <v>128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4" t="s">
        <v>136</v>
      </c>
      <c r="BK180" s="213">
        <f>ROUND(I180*H180,2)</f>
        <v>0</v>
      </c>
      <c r="BL180" s="14" t="s">
        <v>136</v>
      </c>
      <c r="BM180" s="14" t="s">
        <v>397</v>
      </c>
    </row>
    <row r="181" s="1" customFormat="1" ht="16.5" customHeight="1">
      <c r="B181" s="35"/>
      <c r="C181" s="202" t="s">
        <v>398</v>
      </c>
      <c r="D181" s="202" t="s">
        <v>131</v>
      </c>
      <c r="E181" s="203" t="s">
        <v>399</v>
      </c>
      <c r="F181" s="204" t="s">
        <v>400</v>
      </c>
      <c r="G181" s="205" t="s">
        <v>149</v>
      </c>
      <c r="H181" s="206">
        <v>167.88</v>
      </c>
      <c r="I181" s="207"/>
      <c r="J181" s="208">
        <f>ROUND(I181*H181,2)</f>
        <v>0</v>
      </c>
      <c r="K181" s="204" t="s">
        <v>135</v>
      </c>
      <c r="L181" s="40"/>
      <c r="M181" s="209" t="s">
        <v>1</v>
      </c>
      <c r="N181" s="210" t="s">
        <v>40</v>
      </c>
      <c r="O181" s="7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AR181" s="14" t="s">
        <v>136</v>
      </c>
      <c r="AT181" s="14" t="s">
        <v>131</v>
      </c>
      <c r="AU181" s="14" t="s">
        <v>77</v>
      </c>
      <c r="AY181" s="14" t="s">
        <v>128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4" t="s">
        <v>136</v>
      </c>
      <c r="BK181" s="213">
        <f>ROUND(I181*H181,2)</f>
        <v>0</v>
      </c>
      <c r="BL181" s="14" t="s">
        <v>136</v>
      </c>
      <c r="BM181" s="14" t="s">
        <v>401</v>
      </c>
    </row>
    <row r="182" s="1" customFormat="1" ht="22.5" customHeight="1">
      <c r="B182" s="35"/>
      <c r="C182" s="202" t="s">
        <v>402</v>
      </c>
      <c r="D182" s="202" t="s">
        <v>131</v>
      </c>
      <c r="E182" s="203" t="s">
        <v>403</v>
      </c>
      <c r="F182" s="204" t="s">
        <v>404</v>
      </c>
      <c r="G182" s="205" t="s">
        <v>143</v>
      </c>
      <c r="H182" s="206">
        <v>2.863</v>
      </c>
      <c r="I182" s="207"/>
      <c r="J182" s="208">
        <f>ROUND(I182*H182,2)</f>
        <v>0</v>
      </c>
      <c r="K182" s="204" t="s">
        <v>135</v>
      </c>
      <c r="L182" s="40"/>
      <c r="M182" s="209" t="s">
        <v>1</v>
      </c>
      <c r="N182" s="210" t="s">
        <v>40</v>
      </c>
      <c r="O182" s="7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AR182" s="14" t="s">
        <v>136</v>
      </c>
      <c r="AT182" s="14" t="s">
        <v>131</v>
      </c>
      <c r="AU182" s="14" t="s">
        <v>77</v>
      </c>
      <c r="AY182" s="14" t="s">
        <v>128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136</v>
      </c>
      <c r="BK182" s="213">
        <f>ROUND(I182*H182,2)</f>
        <v>0</v>
      </c>
      <c r="BL182" s="14" t="s">
        <v>136</v>
      </c>
      <c r="BM182" s="14" t="s">
        <v>405</v>
      </c>
    </row>
    <row r="183" s="1" customFormat="1" ht="22.5" customHeight="1">
      <c r="B183" s="35"/>
      <c r="C183" s="202" t="s">
        <v>406</v>
      </c>
      <c r="D183" s="202" t="s">
        <v>131</v>
      </c>
      <c r="E183" s="203" t="s">
        <v>407</v>
      </c>
      <c r="F183" s="204" t="s">
        <v>408</v>
      </c>
      <c r="G183" s="205" t="s">
        <v>149</v>
      </c>
      <c r="H183" s="206">
        <v>0.72599999999999998</v>
      </c>
      <c r="I183" s="207"/>
      <c r="J183" s="208">
        <f>ROUND(I183*H183,2)</f>
        <v>0</v>
      </c>
      <c r="K183" s="204" t="s">
        <v>135</v>
      </c>
      <c r="L183" s="40"/>
      <c r="M183" s="209" t="s">
        <v>1</v>
      </c>
      <c r="N183" s="210" t="s">
        <v>40</v>
      </c>
      <c r="O183" s="76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AR183" s="14" t="s">
        <v>136</v>
      </c>
      <c r="AT183" s="14" t="s">
        <v>131</v>
      </c>
      <c r="AU183" s="14" t="s">
        <v>77</v>
      </c>
      <c r="AY183" s="14" t="s">
        <v>128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4" t="s">
        <v>136</v>
      </c>
      <c r="BK183" s="213">
        <f>ROUND(I183*H183,2)</f>
        <v>0</v>
      </c>
      <c r="BL183" s="14" t="s">
        <v>136</v>
      </c>
      <c r="BM183" s="14" t="s">
        <v>409</v>
      </c>
    </row>
    <row r="184" s="1" customFormat="1" ht="22.5" customHeight="1">
      <c r="B184" s="35"/>
      <c r="C184" s="202" t="s">
        <v>410</v>
      </c>
      <c r="D184" s="202" t="s">
        <v>131</v>
      </c>
      <c r="E184" s="203" t="s">
        <v>411</v>
      </c>
      <c r="F184" s="204" t="s">
        <v>412</v>
      </c>
      <c r="G184" s="205" t="s">
        <v>149</v>
      </c>
      <c r="H184" s="206">
        <v>2.6400000000000001</v>
      </c>
      <c r="I184" s="207"/>
      <c r="J184" s="208">
        <f>ROUND(I184*H184,2)</f>
        <v>0</v>
      </c>
      <c r="K184" s="204" t="s">
        <v>135</v>
      </c>
      <c r="L184" s="40"/>
      <c r="M184" s="209" t="s">
        <v>1</v>
      </c>
      <c r="N184" s="210" t="s">
        <v>40</v>
      </c>
      <c r="O184" s="76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AR184" s="14" t="s">
        <v>136</v>
      </c>
      <c r="AT184" s="14" t="s">
        <v>131</v>
      </c>
      <c r="AU184" s="14" t="s">
        <v>77</v>
      </c>
      <c r="AY184" s="14" t="s">
        <v>128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4" t="s">
        <v>136</v>
      </c>
      <c r="BK184" s="213">
        <f>ROUND(I184*H184,2)</f>
        <v>0</v>
      </c>
      <c r="BL184" s="14" t="s">
        <v>136</v>
      </c>
      <c r="BM184" s="14" t="s">
        <v>413</v>
      </c>
    </row>
    <row r="185" s="1" customFormat="1" ht="22.5" customHeight="1">
      <c r="B185" s="35"/>
      <c r="C185" s="202" t="s">
        <v>414</v>
      </c>
      <c r="D185" s="202" t="s">
        <v>131</v>
      </c>
      <c r="E185" s="203" t="s">
        <v>415</v>
      </c>
      <c r="F185" s="204" t="s">
        <v>416</v>
      </c>
      <c r="G185" s="205" t="s">
        <v>149</v>
      </c>
      <c r="H185" s="206">
        <v>11.539999999999999</v>
      </c>
      <c r="I185" s="207"/>
      <c r="J185" s="208">
        <f>ROUND(I185*H185,2)</f>
        <v>0</v>
      </c>
      <c r="K185" s="204" t="s">
        <v>135</v>
      </c>
      <c r="L185" s="40"/>
      <c r="M185" s="209" t="s">
        <v>1</v>
      </c>
      <c r="N185" s="210" t="s">
        <v>40</v>
      </c>
      <c r="O185" s="76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14" t="s">
        <v>136</v>
      </c>
      <c r="AT185" s="14" t="s">
        <v>131</v>
      </c>
      <c r="AU185" s="14" t="s">
        <v>77</v>
      </c>
      <c r="AY185" s="14" t="s">
        <v>128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4" t="s">
        <v>136</v>
      </c>
      <c r="BK185" s="213">
        <f>ROUND(I185*H185,2)</f>
        <v>0</v>
      </c>
      <c r="BL185" s="14" t="s">
        <v>136</v>
      </c>
      <c r="BM185" s="14" t="s">
        <v>417</v>
      </c>
    </row>
    <row r="186" s="1" customFormat="1" ht="22.5" customHeight="1">
      <c r="B186" s="35"/>
      <c r="C186" s="202" t="s">
        <v>418</v>
      </c>
      <c r="D186" s="202" t="s">
        <v>131</v>
      </c>
      <c r="E186" s="203" t="s">
        <v>419</v>
      </c>
      <c r="F186" s="204" t="s">
        <v>420</v>
      </c>
      <c r="G186" s="205" t="s">
        <v>149</v>
      </c>
      <c r="H186" s="206">
        <v>43.954999999999998</v>
      </c>
      <c r="I186" s="207"/>
      <c r="J186" s="208">
        <f>ROUND(I186*H186,2)</f>
        <v>0</v>
      </c>
      <c r="K186" s="204" t="s">
        <v>135</v>
      </c>
      <c r="L186" s="40"/>
      <c r="M186" s="209" t="s">
        <v>1</v>
      </c>
      <c r="N186" s="210" t="s">
        <v>40</v>
      </c>
      <c r="O186" s="76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AR186" s="14" t="s">
        <v>136</v>
      </c>
      <c r="AT186" s="14" t="s">
        <v>131</v>
      </c>
      <c r="AU186" s="14" t="s">
        <v>77</v>
      </c>
      <c r="AY186" s="14" t="s">
        <v>128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4" t="s">
        <v>136</v>
      </c>
      <c r="BK186" s="213">
        <f>ROUND(I186*H186,2)</f>
        <v>0</v>
      </c>
      <c r="BL186" s="14" t="s">
        <v>136</v>
      </c>
      <c r="BM186" s="14" t="s">
        <v>421</v>
      </c>
    </row>
    <row r="187" s="1" customFormat="1" ht="22.5" customHeight="1">
      <c r="B187" s="35"/>
      <c r="C187" s="202" t="s">
        <v>422</v>
      </c>
      <c r="D187" s="202" t="s">
        <v>131</v>
      </c>
      <c r="E187" s="203" t="s">
        <v>423</v>
      </c>
      <c r="F187" s="204" t="s">
        <v>424</v>
      </c>
      <c r="G187" s="205" t="s">
        <v>149</v>
      </c>
      <c r="H187" s="206">
        <v>27.629999999999999</v>
      </c>
      <c r="I187" s="207"/>
      <c r="J187" s="208">
        <f>ROUND(I187*H187,2)</f>
        <v>0</v>
      </c>
      <c r="K187" s="204" t="s">
        <v>135</v>
      </c>
      <c r="L187" s="40"/>
      <c r="M187" s="209" t="s">
        <v>1</v>
      </c>
      <c r="N187" s="210" t="s">
        <v>40</v>
      </c>
      <c r="O187" s="76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14" t="s">
        <v>136</v>
      </c>
      <c r="AT187" s="14" t="s">
        <v>131</v>
      </c>
      <c r="AU187" s="14" t="s">
        <v>77</v>
      </c>
      <c r="AY187" s="14" t="s">
        <v>128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4" t="s">
        <v>136</v>
      </c>
      <c r="BK187" s="213">
        <f>ROUND(I187*H187,2)</f>
        <v>0</v>
      </c>
      <c r="BL187" s="14" t="s">
        <v>136</v>
      </c>
      <c r="BM187" s="14" t="s">
        <v>425</v>
      </c>
    </row>
    <row r="188" s="1" customFormat="1" ht="22.5" customHeight="1">
      <c r="B188" s="35"/>
      <c r="C188" s="202" t="s">
        <v>426</v>
      </c>
      <c r="D188" s="202" t="s">
        <v>131</v>
      </c>
      <c r="E188" s="203" t="s">
        <v>427</v>
      </c>
      <c r="F188" s="204" t="s">
        <v>428</v>
      </c>
      <c r="G188" s="205" t="s">
        <v>134</v>
      </c>
      <c r="H188" s="206">
        <v>20</v>
      </c>
      <c r="I188" s="207"/>
      <c r="J188" s="208">
        <f>ROUND(I188*H188,2)</f>
        <v>0</v>
      </c>
      <c r="K188" s="204" t="s">
        <v>135</v>
      </c>
      <c r="L188" s="40"/>
      <c r="M188" s="209" t="s">
        <v>1</v>
      </c>
      <c r="N188" s="210" t="s">
        <v>40</v>
      </c>
      <c r="O188" s="76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AR188" s="14" t="s">
        <v>136</v>
      </c>
      <c r="AT188" s="14" t="s">
        <v>131</v>
      </c>
      <c r="AU188" s="14" t="s">
        <v>77</v>
      </c>
      <c r="AY188" s="14" t="s">
        <v>128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4" t="s">
        <v>136</v>
      </c>
      <c r="BK188" s="213">
        <f>ROUND(I188*H188,2)</f>
        <v>0</v>
      </c>
      <c r="BL188" s="14" t="s">
        <v>136</v>
      </c>
      <c r="BM188" s="14" t="s">
        <v>429</v>
      </c>
    </row>
    <row r="189" s="1" customFormat="1" ht="16.5" customHeight="1">
      <c r="B189" s="35"/>
      <c r="C189" s="202" t="s">
        <v>430</v>
      </c>
      <c r="D189" s="202" t="s">
        <v>131</v>
      </c>
      <c r="E189" s="203" t="s">
        <v>431</v>
      </c>
      <c r="F189" s="204" t="s">
        <v>432</v>
      </c>
      <c r="G189" s="205" t="s">
        <v>189</v>
      </c>
      <c r="H189" s="206">
        <v>0.27000000000000002</v>
      </c>
      <c r="I189" s="207"/>
      <c r="J189" s="208">
        <f>ROUND(I189*H189,2)</f>
        <v>0</v>
      </c>
      <c r="K189" s="204" t="s">
        <v>135</v>
      </c>
      <c r="L189" s="40"/>
      <c r="M189" s="209" t="s">
        <v>1</v>
      </c>
      <c r="N189" s="210" t="s">
        <v>40</v>
      </c>
      <c r="O189" s="76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AR189" s="14" t="s">
        <v>136</v>
      </c>
      <c r="AT189" s="14" t="s">
        <v>131</v>
      </c>
      <c r="AU189" s="14" t="s">
        <v>77</v>
      </c>
      <c r="AY189" s="14" t="s">
        <v>128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4" t="s">
        <v>136</v>
      </c>
      <c r="BK189" s="213">
        <f>ROUND(I189*H189,2)</f>
        <v>0</v>
      </c>
      <c r="BL189" s="14" t="s">
        <v>136</v>
      </c>
      <c r="BM189" s="14" t="s">
        <v>433</v>
      </c>
    </row>
    <row r="190" s="1" customFormat="1" ht="16.5" customHeight="1">
      <c r="B190" s="35"/>
      <c r="C190" s="202" t="s">
        <v>434</v>
      </c>
      <c r="D190" s="202" t="s">
        <v>131</v>
      </c>
      <c r="E190" s="203" t="s">
        <v>435</v>
      </c>
      <c r="F190" s="204" t="s">
        <v>436</v>
      </c>
      <c r="G190" s="205" t="s">
        <v>189</v>
      </c>
      <c r="H190" s="206">
        <v>0.050000000000000003</v>
      </c>
      <c r="I190" s="207"/>
      <c r="J190" s="208">
        <f>ROUND(I190*H190,2)</f>
        <v>0</v>
      </c>
      <c r="K190" s="204" t="s">
        <v>135</v>
      </c>
      <c r="L190" s="40"/>
      <c r="M190" s="209" t="s">
        <v>1</v>
      </c>
      <c r="N190" s="210" t="s">
        <v>40</v>
      </c>
      <c r="O190" s="76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AR190" s="14" t="s">
        <v>136</v>
      </c>
      <c r="AT190" s="14" t="s">
        <v>131</v>
      </c>
      <c r="AU190" s="14" t="s">
        <v>77</v>
      </c>
      <c r="AY190" s="14" t="s">
        <v>128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4" t="s">
        <v>136</v>
      </c>
      <c r="BK190" s="213">
        <f>ROUND(I190*H190,2)</f>
        <v>0</v>
      </c>
      <c r="BL190" s="14" t="s">
        <v>136</v>
      </c>
      <c r="BM190" s="14" t="s">
        <v>437</v>
      </c>
    </row>
    <row r="191" s="1" customFormat="1" ht="22.5" customHeight="1">
      <c r="B191" s="35"/>
      <c r="C191" s="202" t="s">
        <v>438</v>
      </c>
      <c r="D191" s="202" t="s">
        <v>131</v>
      </c>
      <c r="E191" s="203" t="s">
        <v>439</v>
      </c>
      <c r="F191" s="204" t="s">
        <v>440</v>
      </c>
      <c r="G191" s="205" t="s">
        <v>149</v>
      </c>
      <c r="H191" s="206">
        <v>43</v>
      </c>
      <c r="I191" s="207"/>
      <c r="J191" s="208">
        <f>ROUND(I191*H191,2)</f>
        <v>0</v>
      </c>
      <c r="K191" s="204" t="s">
        <v>135</v>
      </c>
      <c r="L191" s="40"/>
      <c r="M191" s="209" t="s">
        <v>1</v>
      </c>
      <c r="N191" s="210" t="s">
        <v>40</v>
      </c>
      <c r="O191" s="76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AR191" s="14" t="s">
        <v>136</v>
      </c>
      <c r="AT191" s="14" t="s">
        <v>131</v>
      </c>
      <c r="AU191" s="14" t="s">
        <v>77</v>
      </c>
      <c r="AY191" s="14" t="s">
        <v>128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4" t="s">
        <v>136</v>
      </c>
      <c r="BK191" s="213">
        <f>ROUND(I191*H191,2)</f>
        <v>0</v>
      </c>
      <c r="BL191" s="14" t="s">
        <v>136</v>
      </c>
      <c r="BM191" s="14" t="s">
        <v>441</v>
      </c>
    </row>
    <row r="192" s="1" customFormat="1" ht="22.5" customHeight="1">
      <c r="B192" s="35"/>
      <c r="C192" s="202" t="s">
        <v>442</v>
      </c>
      <c r="D192" s="202" t="s">
        <v>131</v>
      </c>
      <c r="E192" s="203" t="s">
        <v>443</v>
      </c>
      <c r="F192" s="204" t="s">
        <v>444</v>
      </c>
      <c r="G192" s="205" t="s">
        <v>149</v>
      </c>
      <c r="H192" s="206">
        <v>397</v>
      </c>
      <c r="I192" s="207"/>
      <c r="J192" s="208">
        <f>ROUND(I192*H192,2)</f>
        <v>0</v>
      </c>
      <c r="K192" s="204" t="s">
        <v>135</v>
      </c>
      <c r="L192" s="40"/>
      <c r="M192" s="209" t="s">
        <v>1</v>
      </c>
      <c r="N192" s="210" t="s">
        <v>40</v>
      </c>
      <c r="O192" s="76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AR192" s="14" t="s">
        <v>136</v>
      </c>
      <c r="AT192" s="14" t="s">
        <v>131</v>
      </c>
      <c r="AU192" s="14" t="s">
        <v>77</v>
      </c>
      <c r="AY192" s="14" t="s">
        <v>128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4" t="s">
        <v>136</v>
      </c>
      <c r="BK192" s="213">
        <f>ROUND(I192*H192,2)</f>
        <v>0</v>
      </c>
      <c r="BL192" s="14" t="s">
        <v>136</v>
      </c>
      <c r="BM192" s="14" t="s">
        <v>445</v>
      </c>
    </row>
    <row r="193" s="1" customFormat="1" ht="22.5" customHeight="1">
      <c r="B193" s="35"/>
      <c r="C193" s="202" t="s">
        <v>446</v>
      </c>
      <c r="D193" s="202" t="s">
        <v>131</v>
      </c>
      <c r="E193" s="203" t="s">
        <v>447</v>
      </c>
      <c r="F193" s="204" t="s">
        <v>448</v>
      </c>
      <c r="G193" s="205" t="s">
        <v>149</v>
      </c>
      <c r="H193" s="206">
        <v>85</v>
      </c>
      <c r="I193" s="207"/>
      <c r="J193" s="208">
        <f>ROUND(I193*H193,2)</f>
        <v>0</v>
      </c>
      <c r="K193" s="204" t="s">
        <v>135</v>
      </c>
      <c r="L193" s="40"/>
      <c r="M193" s="209" t="s">
        <v>1</v>
      </c>
      <c r="N193" s="210" t="s">
        <v>40</v>
      </c>
      <c r="O193" s="76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AR193" s="14" t="s">
        <v>136</v>
      </c>
      <c r="AT193" s="14" t="s">
        <v>131</v>
      </c>
      <c r="AU193" s="14" t="s">
        <v>77</v>
      </c>
      <c r="AY193" s="14" t="s">
        <v>128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4" t="s">
        <v>136</v>
      </c>
      <c r="BK193" s="213">
        <f>ROUND(I193*H193,2)</f>
        <v>0</v>
      </c>
      <c r="BL193" s="14" t="s">
        <v>136</v>
      </c>
      <c r="BM193" s="14" t="s">
        <v>449</v>
      </c>
    </row>
    <row r="194" s="1" customFormat="1" ht="16.5" customHeight="1">
      <c r="B194" s="35"/>
      <c r="C194" s="202" t="s">
        <v>450</v>
      </c>
      <c r="D194" s="202" t="s">
        <v>131</v>
      </c>
      <c r="E194" s="203" t="s">
        <v>451</v>
      </c>
      <c r="F194" s="204" t="s">
        <v>452</v>
      </c>
      <c r="G194" s="205" t="s">
        <v>143</v>
      </c>
      <c r="H194" s="206">
        <v>78.75</v>
      </c>
      <c r="I194" s="207"/>
      <c r="J194" s="208">
        <f>ROUND(I194*H194,2)</f>
        <v>0</v>
      </c>
      <c r="K194" s="204" t="s">
        <v>135</v>
      </c>
      <c r="L194" s="40"/>
      <c r="M194" s="209" t="s">
        <v>1</v>
      </c>
      <c r="N194" s="210" t="s">
        <v>40</v>
      </c>
      <c r="O194" s="7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AR194" s="14" t="s">
        <v>136</v>
      </c>
      <c r="AT194" s="14" t="s">
        <v>131</v>
      </c>
      <c r="AU194" s="14" t="s">
        <v>77</v>
      </c>
      <c r="AY194" s="14" t="s">
        <v>128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4" t="s">
        <v>136</v>
      </c>
      <c r="BK194" s="213">
        <f>ROUND(I194*H194,2)</f>
        <v>0</v>
      </c>
      <c r="BL194" s="14" t="s">
        <v>136</v>
      </c>
      <c r="BM194" s="14" t="s">
        <v>453</v>
      </c>
    </row>
    <row r="195" s="10" customFormat="1" ht="22.8" customHeight="1">
      <c r="B195" s="186"/>
      <c r="C195" s="187"/>
      <c r="D195" s="188" t="s">
        <v>66</v>
      </c>
      <c r="E195" s="200" t="s">
        <v>454</v>
      </c>
      <c r="F195" s="200" t="s">
        <v>455</v>
      </c>
      <c r="G195" s="187"/>
      <c r="H195" s="187"/>
      <c r="I195" s="190"/>
      <c r="J195" s="201">
        <f>BK195</f>
        <v>0</v>
      </c>
      <c r="K195" s="187"/>
      <c r="L195" s="192"/>
      <c r="M195" s="193"/>
      <c r="N195" s="194"/>
      <c r="O195" s="194"/>
      <c r="P195" s="195">
        <f>SUM(P196:P203)</f>
        <v>0</v>
      </c>
      <c r="Q195" s="194"/>
      <c r="R195" s="195">
        <f>SUM(R196:R203)</f>
        <v>0</v>
      </c>
      <c r="S195" s="194"/>
      <c r="T195" s="196">
        <f>SUM(T196:T203)</f>
        <v>0</v>
      </c>
      <c r="AR195" s="197" t="s">
        <v>75</v>
      </c>
      <c r="AT195" s="198" t="s">
        <v>66</v>
      </c>
      <c r="AU195" s="198" t="s">
        <v>75</v>
      </c>
      <c r="AY195" s="197" t="s">
        <v>128</v>
      </c>
      <c r="BK195" s="199">
        <f>SUM(BK196:BK203)</f>
        <v>0</v>
      </c>
    </row>
    <row r="196" s="1" customFormat="1" ht="22.5" customHeight="1">
      <c r="B196" s="35"/>
      <c r="C196" s="202" t="s">
        <v>456</v>
      </c>
      <c r="D196" s="202" t="s">
        <v>131</v>
      </c>
      <c r="E196" s="203" t="s">
        <v>457</v>
      </c>
      <c r="F196" s="204" t="s">
        <v>458</v>
      </c>
      <c r="G196" s="205" t="s">
        <v>189</v>
      </c>
      <c r="H196" s="206">
        <v>79.665000000000006</v>
      </c>
      <c r="I196" s="207"/>
      <c r="J196" s="208">
        <f>ROUND(I196*H196,2)</f>
        <v>0</v>
      </c>
      <c r="K196" s="204" t="s">
        <v>135</v>
      </c>
      <c r="L196" s="40"/>
      <c r="M196" s="209" t="s">
        <v>1</v>
      </c>
      <c r="N196" s="210" t="s">
        <v>40</v>
      </c>
      <c r="O196" s="76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AR196" s="14" t="s">
        <v>136</v>
      </c>
      <c r="AT196" s="14" t="s">
        <v>131</v>
      </c>
      <c r="AU196" s="14" t="s">
        <v>77</v>
      </c>
      <c r="AY196" s="14" t="s">
        <v>128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4" t="s">
        <v>136</v>
      </c>
      <c r="BK196" s="213">
        <f>ROUND(I196*H196,2)</f>
        <v>0</v>
      </c>
      <c r="BL196" s="14" t="s">
        <v>136</v>
      </c>
      <c r="BM196" s="14" t="s">
        <v>459</v>
      </c>
    </row>
    <row r="197" s="1" customFormat="1" ht="16.5" customHeight="1">
      <c r="B197" s="35"/>
      <c r="C197" s="202" t="s">
        <v>460</v>
      </c>
      <c r="D197" s="202" t="s">
        <v>131</v>
      </c>
      <c r="E197" s="203" t="s">
        <v>461</v>
      </c>
      <c r="F197" s="204" t="s">
        <v>462</v>
      </c>
      <c r="G197" s="205" t="s">
        <v>189</v>
      </c>
      <c r="H197" s="206">
        <v>79.665000000000006</v>
      </c>
      <c r="I197" s="207"/>
      <c r="J197" s="208">
        <f>ROUND(I197*H197,2)</f>
        <v>0</v>
      </c>
      <c r="K197" s="204" t="s">
        <v>135</v>
      </c>
      <c r="L197" s="40"/>
      <c r="M197" s="209" t="s">
        <v>1</v>
      </c>
      <c r="N197" s="210" t="s">
        <v>40</v>
      </c>
      <c r="O197" s="76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AR197" s="14" t="s">
        <v>136</v>
      </c>
      <c r="AT197" s="14" t="s">
        <v>131</v>
      </c>
      <c r="AU197" s="14" t="s">
        <v>77</v>
      </c>
      <c r="AY197" s="14" t="s">
        <v>128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4" t="s">
        <v>136</v>
      </c>
      <c r="BK197" s="213">
        <f>ROUND(I197*H197,2)</f>
        <v>0</v>
      </c>
      <c r="BL197" s="14" t="s">
        <v>136</v>
      </c>
      <c r="BM197" s="14" t="s">
        <v>463</v>
      </c>
    </row>
    <row r="198" s="1" customFormat="1" ht="22.5" customHeight="1">
      <c r="B198" s="35"/>
      <c r="C198" s="202" t="s">
        <v>464</v>
      </c>
      <c r="D198" s="202" t="s">
        <v>131</v>
      </c>
      <c r="E198" s="203" t="s">
        <v>465</v>
      </c>
      <c r="F198" s="204" t="s">
        <v>466</v>
      </c>
      <c r="G198" s="205" t="s">
        <v>189</v>
      </c>
      <c r="H198" s="206">
        <v>3186.5999999999999</v>
      </c>
      <c r="I198" s="207"/>
      <c r="J198" s="208">
        <f>ROUND(I198*H198,2)</f>
        <v>0</v>
      </c>
      <c r="K198" s="204" t="s">
        <v>135</v>
      </c>
      <c r="L198" s="40"/>
      <c r="M198" s="209" t="s">
        <v>1</v>
      </c>
      <c r="N198" s="210" t="s">
        <v>40</v>
      </c>
      <c r="O198" s="76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AR198" s="14" t="s">
        <v>136</v>
      </c>
      <c r="AT198" s="14" t="s">
        <v>131</v>
      </c>
      <c r="AU198" s="14" t="s">
        <v>77</v>
      </c>
      <c r="AY198" s="14" t="s">
        <v>128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4" t="s">
        <v>136</v>
      </c>
      <c r="BK198" s="213">
        <f>ROUND(I198*H198,2)</f>
        <v>0</v>
      </c>
      <c r="BL198" s="14" t="s">
        <v>136</v>
      </c>
      <c r="BM198" s="14" t="s">
        <v>467</v>
      </c>
    </row>
    <row r="199" s="1" customFormat="1" ht="22.5" customHeight="1">
      <c r="B199" s="35"/>
      <c r="C199" s="202" t="s">
        <v>468</v>
      </c>
      <c r="D199" s="202" t="s">
        <v>131</v>
      </c>
      <c r="E199" s="203" t="s">
        <v>469</v>
      </c>
      <c r="F199" s="204" t="s">
        <v>470</v>
      </c>
      <c r="G199" s="205" t="s">
        <v>189</v>
      </c>
      <c r="H199" s="206">
        <v>34.662999999999997</v>
      </c>
      <c r="I199" s="207"/>
      <c r="J199" s="208">
        <f>ROUND(I199*H199,2)</f>
        <v>0</v>
      </c>
      <c r="K199" s="204" t="s">
        <v>135</v>
      </c>
      <c r="L199" s="40"/>
      <c r="M199" s="209" t="s">
        <v>1</v>
      </c>
      <c r="N199" s="210" t="s">
        <v>40</v>
      </c>
      <c r="O199" s="76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AR199" s="14" t="s">
        <v>136</v>
      </c>
      <c r="AT199" s="14" t="s">
        <v>131</v>
      </c>
      <c r="AU199" s="14" t="s">
        <v>77</v>
      </c>
      <c r="AY199" s="14" t="s">
        <v>128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4" t="s">
        <v>136</v>
      </c>
      <c r="BK199" s="213">
        <f>ROUND(I199*H199,2)</f>
        <v>0</v>
      </c>
      <c r="BL199" s="14" t="s">
        <v>136</v>
      </c>
      <c r="BM199" s="14" t="s">
        <v>471</v>
      </c>
    </row>
    <row r="200" s="1" customFormat="1" ht="22.5" customHeight="1">
      <c r="B200" s="35"/>
      <c r="C200" s="202" t="s">
        <v>472</v>
      </c>
      <c r="D200" s="202" t="s">
        <v>131</v>
      </c>
      <c r="E200" s="203" t="s">
        <v>469</v>
      </c>
      <c r="F200" s="204" t="s">
        <v>470</v>
      </c>
      <c r="G200" s="205" t="s">
        <v>189</v>
      </c>
      <c r="H200" s="206">
        <v>23.359999999999999</v>
      </c>
      <c r="I200" s="207"/>
      <c r="J200" s="208">
        <f>ROUND(I200*H200,2)</f>
        <v>0</v>
      </c>
      <c r="K200" s="204" t="s">
        <v>135</v>
      </c>
      <c r="L200" s="40"/>
      <c r="M200" s="209" t="s">
        <v>1</v>
      </c>
      <c r="N200" s="210" t="s">
        <v>40</v>
      </c>
      <c r="O200" s="76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AR200" s="14" t="s">
        <v>136</v>
      </c>
      <c r="AT200" s="14" t="s">
        <v>131</v>
      </c>
      <c r="AU200" s="14" t="s">
        <v>77</v>
      </c>
      <c r="AY200" s="14" t="s">
        <v>128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4" t="s">
        <v>136</v>
      </c>
      <c r="BK200" s="213">
        <f>ROUND(I200*H200,2)</f>
        <v>0</v>
      </c>
      <c r="BL200" s="14" t="s">
        <v>136</v>
      </c>
      <c r="BM200" s="14" t="s">
        <v>473</v>
      </c>
    </row>
    <row r="201" s="1" customFormat="1" ht="22.5" customHeight="1">
      <c r="B201" s="35"/>
      <c r="C201" s="202" t="s">
        <v>474</v>
      </c>
      <c r="D201" s="202" t="s">
        <v>131</v>
      </c>
      <c r="E201" s="203" t="s">
        <v>475</v>
      </c>
      <c r="F201" s="204" t="s">
        <v>476</v>
      </c>
      <c r="G201" s="205" t="s">
        <v>189</v>
      </c>
      <c r="H201" s="206">
        <v>8.5630000000000006</v>
      </c>
      <c r="I201" s="207"/>
      <c r="J201" s="208">
        <f>ROUND(I201*H201,2)</f>
        <v>0</v>
      </c>
      <c r="K201" s="204" t="s">
        <v>135</v>
      </c>
      <c r="L201" s="40"/>
      <c r="M201" s="209" t="s">
        <v>1</v>
      </c>
      <c r="N201" s="210" t="s">
        <v>40</v>
      </c>
      <c r="O201" s="76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AR201" s="14" t="s">
        <v>136</v>
      </c>
      <c r="AT201" s="14" t="s">
        <v>131</v>
      </c>
      <c r="AU201" s="14" t="s">
        <v>77</v>
      </c>
      <c r="AY201" s="14" t="s">
        <v>128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4" t="s">
        <v>136</v>
      </c>
      <c r="BK201" s="213">
        <f>ROUND(I201*H201,2)</f>
        <v>0</v>
      </c>
      <c r="BL201" s="14" t="s">
        <v>136</v>
      </c>
      <c r="BM201" s="14" t="s">
        <v>477</v>
      </c>
    </row>
    <row r="202" s="1" customFormat="1" ht="22.5" customHeight="1">
      <c r="B202" s="35"/>
      <c r="C202" s="202" t="s">
        <v>478</v>
      </c>
      <c r="D202" s="202" t="s">
        <v>131</v>
      </c>
      <c r="E202" s="203" t="s">
        <v>479</v>
      </c>
      <c r="F202" s="204" t="s">
        <v>480</v>
      </c>
      <c r="G202" s="205" t="s">
        <v>189</v>
      </c>
      <c r="H202" s="206">
        <v>7.4409999999999998</v>
      </c>
      <c r="I202" s="207"/>
      <c r="J202" s="208">
        <f>ROUND(I202*H202,2)</f>
        <v>0</v>
      </c>
      <c r="K202" s="204" t="s">
        <v>135</v>
      </c>
      <c r="L202" s="40"/>
      <c r="M202" s="209" t="s">
        <v>1</v>
      </c>
      <c r="N202" s="210" t="s">
        <v>40</v>
      </c>
      <c r="O202" s="7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AR202" s="14" t="s">
        <v>136</v>
      </c>
      <c r="AT202" s="14" t="s">
        <v>131</v>
      </c>
      <c r="AU202" s="14" t="s">
        <v>77</v>
      </c>
      <c r="AY202" s="14" t="s">
        <v>128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4" t="s">
        <v>136</v>
      </c>
      <c r="BK202" s="213">
        <f>ROUND(I202*H202,2)</f>
        <v>0</v>
      </c>
      <c r="BL202" s="14" t="s">
        <v>136</v>
      </c>
      <c r="BM202" s="14" t="s">
        <v>481</v>
      </c>
    </row>
    <row r="203" s="1" customFormat="1" ht="22.5" customHeight="1">
      <c r="B203" s="35"/>
      <c r="C203" s="202" t="s">
        <v>482</v>
      </c>
      <c r="D203" s="202" t="s">
        <v>131</v>
      </c>
      <c r="E203" s="203" t="s">
        <v>483</v>
      </c>
      <c r="F203" s="204" t="s">
        <v>484</v>
      </c>
      <c r="G203" s="205" t="s">
        <v>189</v>
      </c>
      <c r="H203" s="206">
        <v>5.6390000000000002</v>
      </c>
      <c r="I203" s="207"/>
      <c r="J203" s="208">
        <f>ROUND(I203*H203,2)</f>
        <v>0</v>
      </c>
      <c r="K203" s="204" t="s">
        <v>135</v>
      </c>
      <c r="L203" s="40"/>
      <c r="M203" s="209" t="s">
        <v>1</v>
      </c>
      <c r="N203" s="210" t="s">
        <v>40</v>
      </c>
      <c r="O203" s="76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AR203" s="14" t="s">
        <v>136</v>
      </c>
      <c r="AT203" s="14" t="s">
        <v>131</v>
      </c>
      <c r="AU203" s="14" t="s">
        <v>77</v>
      </c>
      <c r="AY203" s="14" t="s">
        <v>128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4" t="s">
        <v>136</v>
      </c>
      <c r="BK203" s="213">
        <f>ROUND(I203*H203,2)</f>
        <v>0</v>
      </c>
      <c r="BL203" s="14" t="s">
        <v>136</v>
      </c>
      <c r="BM203" s="14" t="s">
        <v>485</v>
      </c>
    </row>
    <row r="204" s="10" customFormat="1" ht="22.8" customHeight="1">
      <c r="B204" s="186"/>
      <c r="C204" s="187"/>
      <c r="D204" s="188" t="s">
        <v>66</v>
      </c>
      <c r="E204" s="200" t="s">
        <v>486</v>
      </c>
      <c r="F204" s="200" t="s">
        <v>487</v>
      </c>
      <c r="G204" s="187"/>
      <c r="H204" s="187"/>
      <c r="I204" s="190"/>
      <c r="J204" s="201">
        <f>BK204</f>
        <v>0</v>
      </c>
      <c r="K204" s="187"/>
      <c r="L204" s="192"/>
      <c r="M204" s="193"/>
      <c r="N204" s="194"/>
      <c r="O204" s="194"/>
      <c r="P204" s="195">
        <f>P205</f>
        <v>0</v>
      </c>
      <c r="Q204" s="194"/>
      <c r="R204" s="195">
        <f>R205</f>
        <v>0</v>
      </c>
      <c r="S204" s="194"/>
      <c r="T204" s="196">
        <f>T205</f>
        <v>0</v>
      </c>
      <c r="AR204" s="197" t="s">
        <v>75</v>
      </c>
      <c r="AT204" s="198" t="s">
        <v>66</v>
      </c>
      <c r="AU204" s="198" t="s">
        <v>75</v>
      </c>
      <c r="AY204" s="197" t="s">
        <v>128</v>
      </c>
      <c r="BK204" s="199">
        <f>BK205</f>
        <v>0</v>
      </c>
    </row>
    <row r="205" s="1" customFormat="1" ht="22.5" customHeight="1">
      <c r="B205" s="35"/>
      <c r="C205" s="202" t="s">
        <v>488</v>
      </c>
      <c r="D205" s="202" t="s">
        <v>131</v>
      </c>
      <c r="E205" s="203" t="s">
        <v>489</v>
      </c>
      <c r="F205" s="204" t="s">
        <v>490</v>
      </c>
      <c r="G205" s="205" t="s">
        <v>189</v>
      </c>
      <c r="H205" s="206">
        <v>109.089</v>
      </c>
      <c r="I205" s="207"/>
      <c r="J205" s="208">
        <f>ROUND(I205*H205,2)</f>
        <v>0</v>
      </c>
      <c r="K205" s="204" t="s">
        <v>135</v>
      </c>
      <c r="L205" s="40"/>
      <c r="M205" s="209" t="s">
        <v>1</v>
      </c>
      <c r="N205" s="210" t="s">
        <v>40</v>
      </c>
      <c r="O205" s="76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AR205" s="14" t="s">
        <v>136</v>
      </c>
      <c r="AT205" s="14" t="s">
        <v>131</v>
      </c>
      <c r="AU205" s="14" t="s">
        <v>77</v>
      </c>
      <c r="AY205" s="14" t="s">
        <v>128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4" t="s">
        <v>136</v>
      </c>
      <c r="BK205" s="213">
        <f>ROUND(I205*H205,2)</f>
        <v>0</v>
      </c>
      <c r="BL205" s="14" t="s">
        <v>136</v>
      </c>
      <c r="BM205" s="14" t="s">
        <v>491</v>
      </c>
    </row>
    <row r="206" s="10" customFormat="1" ht="25.92" customHeight="1">
      <c r="B206" s="186"/>
      <c r="C206" s="187"/>
      <c r="D206" s="188" t="s">
        <v>66</v>
      </c>
      <c r="E206" s="189" t="s">
        <v>492</v>
      </c>
      <c r="F206" s="189" t="s">
        <v>493</v>
      </c>
      <c r="G206" s="187"/>
      <c r="H206" s="187"/>
      <c r="I206" s="190"/>
      <c r="J206" s="191">
        <f>BK206</f>
        <v>0</v>
      </c>
      <c r="K206" s="187"/>
      <c r="L206" s="192"/>
      <c r="M206" s="193"/>
      <c r="N206" s="194"/>
      <c r="O206" s="194"/>
      <c r="P206" s="195">
        <f>P207+P218+P223+P226+P238+P281+P295+P367+P377+P392+P401</f>
        <v>0</v>
      </c>
      <c r="Q206" s="194"/>
      <c r="R206" s="195">
        <f>R207+R218+R223+R226+R238+R281+R295+R367+R377+R392+R401</f>
        <v>22.349975620000002</v>
      </c>
      <c r="S206" s="194"/>
      <c r="T206" s="196">
        <f>T207+T218+T223+T226+T238+T281+T295+T367+T377+T392+T401</f>
        <v>13.371761000000001</v>
      </c>
      <c r="AR206" s="197" t="s">
        <v>77</v>
      </c>
      <c r="AT206" s="198" t="s">
        <v>66</v>
      </c>
      <c r="AU206" s="198" t="s">
        <v>67</v>
      </c>
      <c r="AY206" s="197" t="s">
        <v>128</v>
      </c>
      <c r="BK206" s="199">
        <f>BK207+BK218+BK223+BK226+BK238+BK281+BK295+BK367+BK377+BK392+BK401</f>
        <v>0</v>
      </c>
    </row>
    <row r="207" s="10" customFormat="1" ht="22.8" customHeight="1">
      <c r="B207" s="186"/>
      <c r="C207" s="187"/>
      <c r="D207" s="188" t="s">
        <v>66</v>
      </c>
      <c r="E207" s="200" t="s">
        <v>494</v>
      </c>
      <c r="F207" s="200" t="s">
        <v>495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SUM(P208:P217)</f>
        <v>0</v>
      </c>
      <c r="Q207" s="194"/>
      <c r="R207" s="195">
        <f>SUM(R208:R217)</f>
        <v>3.0343529600000001</v>
      </c>
      <c r="S207" s="194"/>
      <c r="T207" s="196">
        <f>SUM(T208:T217)</f>
        <v>0.57540000000000002</v>
      </c>
      <c r="AR207" s="197" t="s">
        <v>77</v>
      </c>
      <c r="AT207" s="198" t="s">
        <v>66</v>
      </c>
      <c r="AU207" s="198" t="s">
        <v>75</v>
      </c>
      <c r="AY207" s="197" t="s">
        <v>128</v>
      </c>
      <c r="BK207" s="199">
        <f>SUM(BK208:BK217)</f>
        <v>0</v>
      </c>
    </row>
    <row r="208" s="1" customFormat="1" ht="22.5" customHeight="1">
      <c r="B208" s="35"/>
      <c r="C208" s="202" t="s">
        <v>496</v>
      </c>
      <c r="D208" s="202" t="s">
        <v>131</v>
      </c>
      <c r="E208" s="203" t="s">
        <v>497</v>
      </c>
      <c r="F208" s="204" t="s">
        <v>498</v>
      </c>
      <c r="G208" s="205" t="s">
        <v>149</v>
      </c>
      <c r="H208" s="206">
        <v>356.77999999999997</v>
      </c>
      <c r="I208" s="207"/>
      <c r="J208" s="208">
        <f>ROUND(I208*H208,2)</f>
        <v>0</v>
      </c>
      <c r="K208" s="204" t="s">
        <v>135</v>
      </c>
      <c r="L208" s="40"/>
      <c r="M208" s="209" t="s">
        <v>1</v>
      </c>
      <c r="N208" s="210" t="s">
        <v>40</v>
      </c>
      <c r="O208" s="76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AR208" s="14" t="s">
        <v>196</v>
      </c>
      <c r="AT208" s="14" t="s">
        <v>131</v>
      </c>
      <c r="AU208" s="14" t="s">
        <v>77</v>
      </c>
      <c r="AY208" s="14" t="s">
        <v>128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4" t="s">
        <v>136</v>
      </c>
      <c r="BK208" s="213">
        <f>ROUND(I208*H208,2)</f>
        <v>0</v>
      </c>
      <c r="BL208" s="14" t="s">
        <v>196</v>
      </c>
      <c r="BM208" s="14" t="s">
        <v>499</v>
      </c>
    </row>
    <row r="209" s="1" customFormat="1" ht="22.5" customHeight="1">
      <c r="B209" s="35"/>
      <c r="C209" s="202" t="s">
        <v>500</v>
      </c>
      <c r="D209" s="202" t="s">
        <v>131</v>
      </c>
      <c r="E209" s="203" t="s">
        <v>501</v>
      </c>
      <c r="F209" s="204" t="s">
        <v>502</v>
      </c>
      <c r="G209" s="205" t="s">
        <v>149</v>
      </c>
      <c r="H209" s="206">
        <v>356.77999999999997</v>
      </c>
      <c r="I209" s="207"/>
      <c r="J209" s="208">
        <f>ROUND(I209*H209,2)</f>
        <v>0</v>
      </c>
      <c r="K209" s="204" t="s">
        <v>135</v>
      </c>
      <c r="L209" s="40"/>
      <c r="M209" s="209" t="s">
        <v>1</v>
      </c>
      <c r="N209" s="210" t="s">
        <v>40</v>
      </c>
      <c r="O209" s="76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14" t="s">
        <v>196</v>
      </c>
      <c r="AT209" s="14" t="s">
        <v>131</v>
      </c>
      <c r="AU209" s="14" t="s">
        <v>77</v>
      </c>
      <c r="AY209" s="14" t="s">
        <v>128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4" t="s">
        <v>136</v>
      </c>
      <c r="BK209" s="213">
        <f>ROUND(I209*H209,2)</f>
        <v>0</v>
      </c>
      <c r="BL209" s="14" t="s">
        <v>196</v>
      </c>
      <c r="BM209" s="14" t="s">
        <v>503</v>
      </c>
    </row>
    <row r="210" s="1" customFormat="1" ht="16.5" customHeight="1">
      <c r="B210" s="35"/>
      <c r="C210" s="217" t="s">
        <v>504</v>
      </c>
      <c r="D210" s="217" t="s">
        <v>197</v>
      </c>
      <c r="E210" s="218" t="s">
        <v>505</v>
      </c>
      <c r="F210" s="219" t="s">
        <v>506</v>
      </c>
      <c r="G210" s="220" t="s">
        <v>149</v>
      </c>
      <c r="H210" s="221">
        <v>368</v>
      </c>
      <c r="I210" s="222"/>
      <c r="J210" s="223">
        <f>ROUND(I210*H210,2)</f>
        <v>0</v>
      </c>
      <c r="K210" s="219" t="s">
        <v>135</v>
      </c>
      <c r="L210" s="224"/>
      <c r="M210" s="225" t="s">
        <v>1</v>
      </c>
      <c r="N210" s="226" t="s">
        <v>40</v>
      </c>
      <c r="O210" s="76"/>
      <c r="P210" s="211">
        <f>O210*H210</f>
        <v>0</v>
      </c>
      <c r="Q210" s="211">
        <v>0.0080000000000000002</v>
      </c>
      <c r="R210" s="211">
        <f>Q210*H210</f>
        <v>2.944</v>
      </c>
      <c r="S210" s="211">
        <v>0</v>
      </c>
      <c r="T210" s="212">
        <f>S210*H210</f>
        <v>0</v>
      </c>
      <c r="AR210" s="14" t="s">
        <v>257</v>
      </c>
      <c r="AT210" s="14" t="s">
        <v>197</v>
      </c>
      <c r="AU210" s="14" t="s">
        <v>77</v>
      </c>
      <c r="AY210" s="14" t="s">
        <v>128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4" t="s">
        <v>136</v>
      </c>
      <c r="BK210" s="213">
        <f>ROUND(I210*H210,2)</f>
        <v>0</v>
      </c>
      <c r="BL210" s="14" t="s">
        <v>196</v>
      </c>
      <c r="BM210" s="14" t="s">
        <v>507</v>
      </c>
    </row>
    <row r="211" s="1" customFormat="1" ht="16.5" customHeight="1">
      <c r="B211" s="35"/>
      <c r="C211" s="202" t="s">
        <v>508</v>
      </c>
      <c r="D211" s="202" t="s">
        <v>131</v>
      </c>
      <c r="E211" s="203" t="s">
        <v>509</v>
      </c>
      <c r="F211" s="204" t="s">
        <v>510</v>
      </c>
      <c r="G211" s="205" t="s">
        <v>149</v>
      </c>
      <c r="H211" s="206">
        <v>411</v>
      </c>
      <c r="I211" s="207"/>
      <c r="J211" s="208">
        <f>ROUND(I211*H211,2)</f>
        <v>0</v>
      </c>
      <c r="K211" s="204" t="s">
        <v>135</v>
      </c>
      <c r="L211" s="40"/>
      <c r="M211" s="209" t="s">
        <v>1</v>
      </c>
      <c r="N211" s="210" t="s">
        <v>40</v>
      </c>
      <c r="O211" s="76"/>
      <c r="P211" s="211">
        <f>O211*H211</f>
        <v>0</v>
      </c>
      <c r="Q211" s="211">
        <v>0</v>
      </c>
      <c r="R211" s="211">
        <f>Q211*H211</f>
        <v>0</v>
      </c>
      <c r="S211" s="211">
        <v>0.0014</v>
      </c>
      <c r="T211" s="212">
        <f>S211*H211</f>
        <v>0.57540000000000002</v>
      </c>
      <c r="AR211" s="14" t="s">
        <v>196</v>
      </c>
      <c r="AT211" s="14" t="s">
        <v>131</v>
      </c>
      <c r="AU211" s="14" t="s">
        <v>77</v>
      </c>
      <c r="AY211" s="14" t="s">
        <v>128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4" t="s">
        <v>136</v>
      </c>
      <c r="BK211" s="213">
        <f>ROUND(I211*H211,2)</f>
        <v>0</v>
      </c>
      <c r="BL211" s="14" t="s">
        <v>196</v>
      </c>
      <c r="BM211" s="14" t="s">
        <v>511</v>
      </c>
    </row>
    <row r="212" s="1" customFormat="1" ht="22.5" customHeight="1">
      <c r="B212" s="35"/>
      <c r="C212" s="202" t="s">
        <v>512</v>
      </c>
      <c r="D212" s="202" t="s">
        <v>131</v>
      </c>
      <c r="E212" s="203" t="s">
        <v>513</v>
      </c>
      <c r="F212" s="204" t="s">
        <v>514</v>
      </c>
      <c r="G212" s="205" t="s">
        <v>149</v>
      </c>
      <c r="H212" s="206">
        <v>411</v>
      </c>
      <c r="I212" s="207"/>
      <c r="J212" s="208">
        <f>ROUND(I212*H212,2)</f>
        <v>0</v>
      </c>
      <c r="K212" s="204" t="s">
        <v>135</v>
      </c>
      <c r="L212" s="40"/>
      <c r="M212" s="209" t="s">
        <v>1</v>
      </c>
      <c r="N212" s="210" t="s">
        <v>40</v>
      </c>
      <c r="O212" s="76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AR212" s="14" t="s">
        <v>196</v>
      </c>
      <c r="AT212" s="14" t="s">
        <v>131</v>
      </c>
      <c r="AU212" s="14" t="s">
        <v>77</v>
      </c>
      <c r="AY212" s="14" t="s">
        <v>128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4" t="s">
        <v>136</v>
      </c>
      <c r="BK212" s="213">
        <f>ROUND(I212*H212,2)</f>
        <v>0</v>
      </c>
      <c r="BL212" s="14" t="s">
        <v>196</v>
      </c>
      <c r="BM212" s="14" t="s">
        <v>515</v>
      </c>
    </row>
    <row r="213" s="1" customFormat="1" ht="16.5" customHeight="1">
      <c r="B213" s="35"/>
      <c r="C213" s="217" t="s">
        <v>516</v>
      </c>
      <c r="D213" s="217" t="s">
        <v>197</v>
      </c>
      <c r="E213" s="218" t="s">
        <v>517</v>
      </c>
      <c r="F213" s="219" t="s">
        <v>518</v>
      </c>
      <c r="G213" s="220" t="s">
        <v>149</v>
      </c>
      <c r="H213" s="221">
        <v>452.10000000000002</v>
      </c>
      <c r="I213" s="222"/>
      <c r="J213" s="223">
        <f>ROUND(I213*H213,2)</f>
        <v>0</v>
      </c>
      <c r="K213" s="219" t="s">
        <v>135</v>
      </c>
      <c r="L213" s="224"/>
      <c r="M213" s="225" t="s">
        <v>1</v>
      </c>
      <c r="N213" s="226" t="s">
        <v>40</v>
      </c>
      <c r="O213" s="76"/>
      <c r="P213" s="211">
        <f>O213*H213</f>
        <v>0</v>
      </c>
      <c r="Q213" s="211">
        <v>8.0000000000000007E-05</v>
      </c>
      <c r="R213" s="211">
        <f>Q213*H213</f>
        <v>0.036168000000000006</v>
      </c>
      <c r="S213" s="211">
        <v>0</v>
      </c>
      <c r="T213" s="212">
        <f>S213*H213</f>
        <v>0</v>
      </c>
      <c r="AR213" s="14" t="s">
        <v>257</v>
      </c>
      <c r="AT213" s="14" t="s">
        <v>197</v>
      </c>
      <c r="AU213" s="14" t="s">
        <v>77</v>
      </c>
      <c r="AY213" s="14" t="s">
        <v>128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4" t="s">
        <v>136</v>
      </c>
      <c r="BK213" s="213">
        <f>ROUND(I213*H213,2)</f>
        <v>0</v>
      </c>
      <c r="BL213" s="14" t="s">
        <v>196</v>
      </c>
      <c r="BM213" s="14" t="s">
        <v>519</v>
      </c>
    </row>
    <row r="214" s="1" customFormat="1" ht="16.5" customHeight="1">
      <c r="B214" s="35"/>
      <c r="C214" s="202" t="s">
        <v>520</v>
      </c>
      <c r="D214" s="202" t="s">
        <v>131</v>
      </c>
      <c r="E214" s="203" t="s">
        <v>521</v>
      </c>
      <c r="F214" s="204" t="s">
        <v>522</v>
      </c>
      <c r="G214" s="205" t="s">
        <v>194</v>
      </c>
      <c r="H214" s="206">
        <v>677.31200000000001</v>
      </c>
      <c r="I214" s="207"/>
      <c r="J214" s="208">
        <f>ROUND(I214*H214,2)</f>
        <v>0</v>
      </c>
      <c r="K214" s="204" t="s">
        <v>135</v>
      </c>
      <c r="L214" s="40"/>
      <c r="M214" s="209" t="s">
        <v>1</v>
      </c>
      <c r="N214" s="210" t="s">
        <v>40</v>
      </c>
      <c r="O214" s="76"/>
      <c r="P214" s="211">
        <f>O214*H214</f>
        <v>0</v>
      </c>
      <c r="Q214" s="211">
        <v>8.0000000000000007E-05</v>
      </c>
      <c r="R214" s="211">
        <f>Q214*H214</f>
        <v>0.054184960000000004</v>
      </c>
      <c r="S214" s="211">
        <v>0</v>
      </c>
      <c r="T214" s="212">
        <f>S214*H214</f>
        <v>0</v>
      </c>
      <c r="AR214" s="14" t="s">
        <v>196</v>
      </c>
      <c r="AT214" s="14" t="s">
        <v>131</v>
      </c>
      <c r="AU214" s="14" t="s">
        <v>77</v>
      </c>
      <c r="AY214" s="14" t="s">
        <v>128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4" t="s">
        <v>136</v>
      </c>
      <c r="BK214" s="213">
        <f>ROUND(I214*H214,2)</f>
        <v>0</v>
      </c>
      <c r="BL214" s="14" t="s">
        <v>196</v>
      </c>
      <c r="BM214" s="14" t="s">
        <v>523</v>
      </c>
    </row>
    <row r="215" s="1" customFormat="1">
      <c r="B215" s="35"/>
      <c r="C215" s="36"/>
      <c r="D215" s="214" t="s">
        <v>145</v>
      </c>
      <c r="E215" s="36"/>
      <c r="F215" s="215" t="s">
        <v>524</v>
      </c>
      <c r="G215" s="36"/>
      <c r="H215" s="36"/>
      <c r="I215" s="128"/>
      <c r="J215" s="36"/>
      <c r="K215" s="36"/>
      <c r="L215" s="40"/>
      <c r="M215" s="216"/>
      <c r="N215" s="76"/>
      <c r="O215" s="76"/>
      <c r="P215" s="76"/>
      <c r="Q215" s="76"/>
      <c r="R215" s="76"/>
      <c r="S215" s="76"/>
      <c r="T215" s="77"/>
      <c r="AT215" s="14" t="s">
        <v>145</v>
      </c>
      <c r="AU215" s="14" t="s">
        <v>77</v>
      </c>
    </row>
    <row r="216" s="1" customFormat="1" ht="16.5" customHeight="1">
      <c r="B216" s="35"/>
      <c r="C216" s="202" t="s">
        <v>525</v>
      </c>
      <c r="D216" s="202" t="s">
        <v>131</v>
      </c>
      <c r="E216" s="203" t="s">
        <v>526</v>
      </c>
      <c r="F216" s="204" t="s">
        <v>527</v>
      </c>
      <c r="G216" s="205" t="s">
        <v>143</v>
      </c>
      <c r="H216" s="206">
        <v>10.880000000000001</v>
      </c>
      <c r="I216" s="207"/>
      <c r="J216" s="208">
        <f>ROUND(I216*H216,2)</f>
        <v>0</v>
      </c>
      <c r="K216" s="204" t="s">
        <v>135</v>
      </c>
      <c r="L216" s="40"/>
      <c r="M216" s="209" t="s">
        <v>1</v>
      </c>
      <c r="N216" s="210" t="s">
        <v>40</v>
      </c>
      <c r="O216" s="76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AR216" s="14" t="s">
        <v>196</v>
      </c>
      <c r="AT216" s="14" t="s">
        <v>131</v>
      </c>
      <c r="AU216" s="14" t="s">
        <v>77</v>
      </c>
      <c r="AY216" s="14" t="s">
        <v>128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4" t="s">
        <v>136</v>
      </c>
      <c r="BK216" s="213">
        <f>ROUND(I216*H216,2)</f>
        <v>0</v>
      </c>
      <c r="BL216" s="14" t="s">
        <v>196</v>
      </c>
      <c r="BM216" s="14" t="s">
        <v>528</v>
      </c>
    </row>
    <row r="217" s="1" customFormat="1" ht="22.5" customHeight="1">
      <c r="B217" s="35"/>
      <c r="C217" s="202" t="s">
        <v>529</v>
      </c>
      <c r="D217" s="202" t="s">
        <v>131</v>
      </c>
      <c r="E217" s="203" t="s">
        <v>530</v>
      </c>
      <c r="F217" s="204" t="s">
        <v>531</v>
      </c>
      <c r="G217" s="205" t="s">
        <v>189</v>
      </c>
      <c r="H217" s="206">
        <v>3.238</v>
      </c>
      <c r="I217" s="207"/>
      <c r="J217" s="208">
        <f>ROUND(I217*H217,2)</f>
        <v>0</v>
      </c>
      <c r="K217" s="204" t="s">
        <v>135</v>
      </c>
      <c r="L217" s="40"/>
      <c r="M217" s="209" t="s">
        <v>1</v>
      </c>
      <c r="N217" s="210" t="s">
        <v>40</v>
      </c>
      <c r="O217" s="76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AR217" s="14" t="s">
        <v>196</v>
      </c>
      <c r="AT217" s="14" t="s">
        <v>131</v>
      </c>
      <c r="AU217" s="14" t="s">
        <v>77</v>
      </c>
      <c r="AY217" s="14" t="s">
        <v>128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4" t="s">
        <v>136</v>
      </c>
      <c r="BK217" s="213">
        <f>ROUND(I217*H217,2)</f>
        <v>0</v>
      </c>
      <c r="BL217" s="14" t="s">
        <v>196</v>
      </c>
      <c r="BM217" s="14" t="s">
        <v>532</v>
      </c>
    </row>
    <row r="218" s="10" customFormat="1" ht="22.8" customHeight="1">
      <c r="B218" s="186"/>
      <c r="C218" s="187"/>
      <c r="D218" s="188" t="s">
        <v>66</v>
      </c>
      <c r="E218" s="200" t="s">
        <v>533</v>
      </c>
      <c r="F218" s="200" t="s">
        <v>534</v>
      </c>
      <c r="G218" s="187"/>
      <c r="H218" s="187"/>
      <c r="I218" s="190"/>
      <c r="J218" s="201">
        <f>BK218</f>
        <v>0</v>
      </c>
      <c r="K218" s="187"/>
      <c r="L218" s="192"/>
      <c r="M218" s="193"/>
      <c r="N218" s="194"/>
      <c r="O218" s="194"/>
      <c r="P218" s="195">
        <f>SUM(P219:P222)</f>
        <v>0</v>
      </c>
      <c r="Q218" s="194"/>
      <c r="R218" s="195">
        <f>SUM(R219:R222)</f>
        <v>0.032899999999999999</v>
      </c>
      <c r="S218" s="194"/>
      <c r="T218" s="196">
        <f>SUM(T219:T222)</f>
        <v>0</v>
      </c>
      <c r="AR218" s="197" t="s">
        <v>77</v>
      </c>
      <c r="AT218" s="198" t="s">
        <v>66</v>
      </c>
      <c r="AU218" s="198" t="s">
        <v>75</v>
      </c>
      <c r="AY218" s="197" t="s">
        <v>128</v>
      </c>
      <c r="BK218" s="199">
        <f>SUM(BK219:BK222)</f>
        <v>0</v>
      </c>
    </row>
    <row r="219" s="1" customFormat="1" ht="16.5" customHeight="1">
      <c r="B219" s="35"/>
      <c r="C219" s="202" t="s">
        <v>535</v>
      </c>
      <c r="D219" s="202" t="s">
        <v>131</v>
      </c>
      <c r="E219" s="203" t="s">
        <v>536</v>
      </c>
      <c r="F219" s="204" t="s">
        <v>537</v>
      </c>
      <c r="G219" s="205" t="s">
        <v>134</v>
      </c>
      <c r="H219" s="206">
        <v>3</v>
      </c>
      <c r="I219" s="207"/>
      <c r="J219" s="208">
        <f>ROUND(I219*H219,2)</f>
        <v>0</v>
      </c>
      <c r="K219" s="204" t="s">
        <v>135</v>
      </c>
      <c r="L219" s="40"/>
      <c r="M219" s="209" t="s">
        <v>1</v>
      </c>
      <c r="N219" s="210" t="s">
        <v>40</v>
      </c>
      <c r="O219" s="76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AR219" s="14" t="s">
        <v>196</v>
      </c>
      <c r="AT219" s="14" t="s">
        <v>131</v>
      </c>
      <c r="AU219" s="14" t="s">
        <v>77</v>
      </c>
      <c r="AY219" s="14" t="s">
        <v>128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4" t="s">
        <v>136</v>
      </c>
      <c r="BK219" s="213">
        <f>ROUND(I219*H219,2)</f>
        <v>0</v>
      </c>
      <c r="BL219" s="14" t="s">
        <v>196</v>
      </c>
      <c r="BM219" s="14" t="s">
        <v>538</v>
      </c>
    </row>
    <row r="220" s="1" customFormat="1" ht="16.5" customHeight="1">
      <c r="B220" s="35"/>
      <c r="C220" s="217" t="s">
        <v>539</v>
      </c>
      <c r="D220" s="217" t="s">
        <v>197</v>
      </c>
      <c r="E220" s="218" t="s">
        <v>540</v>
      </c>
      <c r="F220" s="219" t="s">
        <v>541</v>
      </c>
      <c r="G220" s="220" t="s">
        <v>134</v>
      </c>
      <c r="H220" s="221">
        <v>3</v>
      </c>
      <c r="I220" s="222"/>
      <c r="J220" s="223">
        <f>ROUND(I220*H220,2)</f>
        <v>0</v>
      </c>
      <c r="K220" s="219" t="s">
        <v>135</v>
      </c>
      <c r="L220" s="224"/>
      <c r="M220" s="225" t="s">
        <v>1</v>
      </c>
      <c r="N220" s="226" t="s">
        <v>40</v>
      </c>
      <c r="O220" s="76"/>
      <c r="P220" s="211">
        <f>O220*H220</f>
        <v>0</v>
      </c>
      <c r="Q220" s="211">
        <v>0.0074999999999999997</v>
      </c>
      <c r="R220" s="211">
        <f>Q220*H220</f>
        <v>0.022499999999999999</v>
      </c>
      <c r="S220" s="211">
        <v>0</v>
      </c>
      <c r="T220" s="212">
        <f>S220*H220</f>
        <v>0</v>
      </c>
      <c r="AR220" s="14" t="s">
        <v>257</v>
      </c>
      <c r="AT220" s="14" t="s">
        <v>197</v>
      </c>
      <c r="AU220" s="14" t="s">
        <v>77</v>
      </c>
      <c r="AY220" s="14" t="s">
        <v>128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4" t="s">
        <v>136</v>
      </c>
      <c r="BK220" s="213">
        <f>ROUND(I220*H220,2)</f>
        <v>0</v>
      </c>
      <c r="BL220" s="14" t="s">
        <v>196</v>
      </c>
      <c r="BM220" s="14" t="s">
        <v>542</v>
      </c>
    </row>
    <row r="221" s="1" customFormat="1" ht="16.5" customHeight="1">
      <c r="B221" s="35"/>
      <c r="C221" s="202" t="s">
        <v>543</v>
      </c>
      <c r="D221" s="202" t="s">
        <v>131</v>
      </c>
      <c r="E221" s="203" t="s">
        <v>544</v>
      </c>
      <c r="F221" s="204" t="s">
        <v>545</v>
      </c>
      <c r="G221" s="205" t="s">
        <v>134</v>
      </c>
      <c r="H221" s="206">
        <v>4</v>
      </c>
      <c r="I221" s="207"/>
      <c r="J221" s="208">
        <f>ROUND(I221*H221,2)</f>
        <v>0</v>
      </c>
      <c r="K221" s="204" t="s">
        <v>135</v>
      </c>
      <c r="L221" s="40"/>
      <c r="M221" s="209" t="s">
        <v>1</v>
      </c>
      <c r="N221" s="210" t="s">
        <v>40</v>
      </c>
      <c r="O221" s="76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AR221" s="14" t="s">
        <v>196</v>
      </c>
      <c r="AT221" s="14" t="s">
        <v>131</v>
      </c>
      <c r="AU221" s="14" t="s">
        <v>77</v>
      </c>
      <c r="AY221" s="14" t="s">
        <v>128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4" t="s">
        <v>136</v>
      </c>
      <c r="BK221" s="213">
        <f>ROUND(I221*H221,2)</f>
        <v>0</v>
      </c>
      <c r="BL221" s="14" t="s">
        <v>196</v>
      </c>
      <c r="BM221" s="14" t="s">
        <v>546</v>
      </c>
    </row>
    <row r="222" s="1" customFormat="1" ht="16.5" customHeight="1">
      <c r="B222" s="35"/>
      <c r="C222" s="217" t="s">
        <v>547</v>
      </c>
      <c r="D222" s="217" t="s">
        <v>197</v>
      </c>
      <c r="E222" s="218" t="s">
        <v>548</v>
      </c>
      <c r="F222" s="219" t="s">
        <v>549</v>
      </c>
      <c r="G222" s="220" t="s">
        <v>134</v>
      </c>
      <c r="H222" s="221">
        <v>4</v>
      </c>
      <c r="I222" s="222"/>
      <c r="J222" s="223">
        <f>ROUND(I222*H222,2)</f>
        <v>0</v>
      </c>
      <c r="K222" s="219" t="s">
        <v>135</v>
      </c>
      <c r="L222" s="224"/>
      <c r="M222" s="225" t="s">
        <v>1</v>
      </c>
      <c r="N222" s="226" t="s">
        <v>40</v>
      </c>
      <c r="O222" s="76"/>
      <c r="P222" s="211">
        <f>O222*H222</f>
        <v>0</v>
      </c>
      <c r="Q222" s="211">
        <v>0.0025999999999999999</v>
      </c>
      <c r="R222" s="211">
        <f>Q222*H222</f>
        <v>0.0104</v>
      </c>
      <c r="S222" s="211">
        <v>0</v>
      </c>
      <c r="T222" s="212">
        <f>S222*H222</f>
        <v>0</v>
      </c>
      <c r="AR222" s="14" t="s">
        <v>257</v>
      </c>
      <c r="AT222" s="14" t="s">
        <v>197</v>
      </c>
      <c r="AU222" s="14" t="s">
        <v>77</v>
      </c>
      <c r="AY222" s="14" t="s">
        <v>128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4" t="s">
        <v>136</v>
      </c>
      <c r="BK222" s="213">
        <f>ROUND(I222*H222,2)</f>
        <v>0</v>
      </c>
      <c r="BL222" s="14" t="s">
        <v>196</v>
      </c>
      <c r="BM222" s="14" t="s">
        <v>550</v>
      </c>
    </row>
    <row r="223" s="10" customFormat="1" ht="22.8" customHeight="1">
      <c r="B223" s="186"/>
      <c r="C223" s="187"/>
      <c r="D223" s="188" t="s">
        <v>66</v>
      </c>
      <c r="E223" s="200" t="s">
        <v>551</v>
      </c>
      <c r="F223" s="200" t="s">
        <v>552</v>
      </c>
      <c r="G223" s="187"/>
      <c r="H223" s="187"/>
      <c r="I223" s="190"/>
      <c r="J223" s="201">
        <f>BK223</f>
        <v>0</v>
      </c>
      <c r="K223" s="187"/>
      <c r="L223" s="192"/>
      <c r="M223" s="193"/>
      <c r="N223" s="194"/>
      <c r="O223" s="194"/>
      <c r="P223" s="195">
        <f>SUM(P224:P225)</f>
        <v>0</v>
      </c>
      <c r="Q223" s="194"/>
      <c r="R223" s="195">
        <f>SUM(R224:R225)</f>
        <v>0</v>
      </c>
      <c r="S223" s="194"/>
      <c r="T223" s="196">
        <f>SUM(T224:T225)</f>
        <v>0</v>
      </c>
      <c r="AR223" s="197" t="s">
        <v>77</v>
      </c>
      <c r="AT223" s="198" t="s">
        <v>66</v>
      </c>
      <c r="AU223" s="198" t="s">
        <v>75</v>
      </c>
      <c r="AY223" s="197" t="s">
        <v>128</v>
      </c>
      <c r="BK223" s="199">
        <f>SUM(BK224:BK225)</f>
        <v>0</v>
      </c>
    </row>
    <row r="224" s="1" customFormat="1" ht="16.5" customHeight="1">
      <c r="B224" s="35"/>
      <c r="C224" s="202" t="s">
        <v>553</v>
      </c>
      <c r="D224" s="202" t="s">
        <v>131</v>
      </c>
      <c r="E224" s="203" t="s">
        <v>554</v>
      </c>
      <c r="F224" s="204" t="s">
        <v>555</v>
      </c>
      <c r="G224" s="205" t="s">
        <v>134</v>
      </c>
      <c r="H224" s="206">
        <v>1</v>
      </c>
      <c r="I224" s="207"/>
      <c r="J224" s="208">
        <f>ROUND(I224*H224,2)</f>
        <v>0</v>
      </c>
      <c r="K224" s="204" t="s">
        <v>135</v>
      </c>
      <c r="L224" s="40"/>
      <c r="M224" s="209" t="s">
        <v>1</v>
      </c>
      <c r="N224" s="210" t="s">
        <v>40</v>
      </c>
      <c r="O224" s="76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AR224" s="14" t="s">
        <v>196</v>
      </c>
      <c r="AT224" s="14" t="s">
        <v>131</v>
      </c>
      <c r="AU224" s="14" t="s">
        <v>77</v>
      </c>
      <c r="AY224" s="14" t="s">
        <v>128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4" t="s">
        <v>136</v>
      </c>
      <c r="BK224" s="213">
        <f>ROUND(I224*H224,2)</f>
        <v>0</v>
      </c>
      <c r="BL224" s="14" t="s">
        <v>196</v>
      </c>
      <c r="BM224" s="14" t="s">
        <v>556</v>
      </c>
    </row>
    <row r="225" s="1" customFormat="1" ht="16.5" customHeight="1">
      <c r="B225" s="35"/>
      <c r="C225" s="217" t="s">
        <v>557</v>
      </c>
      <c r="D225" s="217" t="s">
        <v>197</v>
      </c>
      <c r="E225" s="218" t="s">
        <v>558</v>
      </c>
      <c r="F225" s="219" t="s">
        <v>559</v>
      </c>
      <c r="G225" s="220" t="s">
        <v>134</v>
      </c>
      <c r="H225" s="221">
        <v>1</v>
      </c>
      <c r="I225" s="222"/>
      <c r="J225" s="223">
        <f>ROUND(I225*H225,2)</f>
        <v>0</v>
      </c>
      <c r="K225" s="219" t="s">
        <v>1</v>
      </c>
      <c r="L225" s="224"/>
      <c r="M225" s="225" t="s">
        <v>1</v>
      </c>
      <c r="N225" s="226" t="s">
        <v>40</v>
      </c>
      <c r="O225" s="76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AR225" s="14" t="s">
        <v>257</v>
      </c>
      <c r="AT225" s="14" t="s">
        <v>197</v>
      </c>
      <c r="AU225" s="14" t="s">
        <v>77</v>
      </c>
      <c r="AY225" s="14" t="s">
        <v>128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4" t="s">
        <v>136</v>
      </c>
      <c r="BK225" s="213">
        <f>ROUND(I225*H225,2)</f>
        <v>0</v>
      </c>
      <c r="BL225" s="14" t="s">
        <v>196</v>
      </c>
      <c r="BM225" s="14" t="s">
        <v>560</v>
      </c>
    </row>
    <row r="226" s="10" customFormat="1" ht="22.8" customHeight="1">
      <c r="B226" s="186"/>
      <c r="C226" s="187"/>
      <c r="D226" s="188" t="s">
        <v>66</v>
      </c>
      <c r="E226" s="200" t="s">
        <v>561</v>
      </c>
      <c r="F226" s="200" t="s">
        <v>562</v>
      </c>
      <c r="G226" s="187"/>
      <c r="H226" s="187"/>
      <c r="I226" s="190"/>
      <c r="J226" s="201">
        <f>BK226</f>
        <v>0</v>
      </c>
      <c r="K226" s="187"/>
      <c r="L226" s="192"/>
      <c r="M226" s="193"/>
      <c r="N226" s="194"/>
      <c r="O226" s="194"/>
      <c r="P226" s="195">
        <f>SUM(P227:P237)</f>
        <v>0</v>
      </c>
      <c r="Q226" s="194"/>
      <c r="R226" s="195">
        <f>SUM(R227:R237)</f>
        <v>7.4211499999999999</v>
      </c>
      <c r="S226" s="194"/>
      <c r="T226" s="196">
        <f>SUM(T227:T237)</f>
        <v>0</v>
      </c>
      <c r="AR226" s="197" t="s">
        <v>77</v>
      </c>
      <c r="AT226" s="198" t="s">
        <v>66</v>
      </c>
      <c r="AU226" s="198" t="s">
        <v>75</v>
      </c>
      <c r="AY226" s="197" t="s">
        <v>128</v>
      </c>
      <c r="BK226" s="199">
        <f>SUM(BK227:BK237)</f>
        <v>0</v>
      </c>
    </row>
    <row r="227" s="1" customFormat="1" ht="22.5" customHeight="1">
      <c r="B227" s="35"/>
      <c r="C227" s="202" t="s">
        <v>563</v>
      </c>
      <c r="D227" s="202" t="s">
        <v>131</v>
      </c>
      <c r="E227" s="203" t="s">
        <v>564</v>
      </c>
      <c r="F227" s="204" t="s">
        <v>565</v>
      </c>
      <c r="G227" s="205" t="s">
        <v>149</v>
      </c>
      <c r="H227" s="206">
        <v>238.28</v>
      </c>
      <c r="I227" s="207"/>
      <c r="J227" s="208">
        <f>ROUND(I227*H227,2)</f>
        <v>0</v>
      </c>
      <c r="K227" s="204" t="s">
        <v>135</v>
      </c>
      <c r="L227" s="40"/>
      <c r="M227" s="209" t="s">
        <v>1</v>
      </c>
      <c r="N227" s="210" t="s">
        <v>40</v>
      </c>
      <c r="O227" s="76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AR227" s="14" t="s">
        <v>196</v>
      </c>
      <c r="AT227" s="14" t="s">
        <v>131</v>
      </c>
      <c r="AU227" s="14" t="s">
        <v>77</v>
      </c>
      <c r="AY227" s="14" t="s">
        <v>128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4" t="s">
        <v>136</v>
      </c>
      <c r="BK227" s="213">
        <f>ROUND(I227*H227,2)</f>
        <v>0</v>
      </c>
      <c r="BL227" s="14" t="s">
        <v>196</v>
      </c>
      <c r="BM227" s="14" t="s">
        <v>566</v>
      </c>
    </row>
    <row r="228" s="1" customFormat="1" ht="16.5" customHeight="1">
      <c r="B228" s="35"/>
      <c r="C228" s="217" t="s">
        <v>567</v>
      </c>
      <c r="D228" s="217" t="s">
        <v>197</v>
      </c>
      <c r="E228" s="218" t="s">
        <v>568</v>
      </c>
      <c r="F228" s="219" t="s">
        <v>569</v>
      </c>
      <c r="G228" s="220" t="s">
        <v>143</v>
      </c>
      <c r="H228" s="221">
        <v>6.2910000000000004</v>
      </c>
      <c r="I228" s="222"/>
      <c r="J228" s="223">
        <f>ROUND(I228*H228,2)</f>
        <v>0</v>
      </c>
      <c r="K228" s="219" t="s">
        <v>135</v>
      </c>
      <c r="L228" s="224"/>
      <c r="M228" s="225" t="s">
        <v>1</v>
      </c>
      <c r="N228" s="226" t="s">
        <v>40</v>
      </c>
      <c r="O228" s="76"/>
      <c r="P228" s="211">
        <f>O228*H228</f>
        <v>0</v>
      </c>
      <c r="Q228" s="211">
        <v>0.55000000000000004</v>
      </c>
      <c r="R228" s="211">
        <f>Q228*H228</f>
        <v>3.4600500000000003</v>
      </c>
      <c r="S228" s="211">
        <v>0</v>
      </c>
      <c r="T228" s="212">
        <f>S228*H228</f>
        <v>0</v>
      </c>
      <c r="AR228" s="14" t="s">
        <v>257</v>
      </c>
      <c r="AT228" s="14" t="s">
        <v>197</v>
      </c>
      <c r="AU228" s="14" t="s">
        <v>77</v>
      </c>
      <c r="AY228" s="14" t="s">
        <v>128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4" t="s">
        <v>136</v>
      </c>
      <c r="BK228" s="213">
        <f>ROUND(I228*H228,2)</f>
        <v>0</v>
      </c>
      <c r="BL228" s="14" t="s">
        <v>196</v>
      </c>
      <c r="BM228" s="14" t="s">
        <v>570</v>
      </c>
    </row>
    <row r="229" s="1" customFormat="1" ht="22.5" customHeight="1">
      <c r="B229" s="35"/>
      <c r="C229" s="202" t="s">
        <v>571</v>
      </c>
      <c r="D229" s="202" t="s">
        <v>131</v>
      </c>
      <c r="E229" s="203" t="s">
        <v>572</v>
      </c>
      <c r="F229" s="204" t="s">
        <v>573</v>
      </c>
      <c r="G229" s="205" t="s">
        <v>149</v>
      </c>
      <c r="H229" s="206">
        <v>395</v>
      </c>
      <c r="I229" s="207"/>
      <c r="J229" s="208">
        <f>ROUND(I229*H229,2)</f>
        <v>0</v>
      </c>
      <c r="K229" s="204" t="s">
        <v>135</v>
      </c>
      <c r="L229" s="40"/>
      <c r="M229" s="209" t="s">
        <v>1</v>
      </c>
      <c r="N229" s="210" t="s">
        <v>40</v>
      </c>
      <c r="O229" s="76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AR229" s="14" t="s">
        <v>196</v>
      </c>
      <c r="AT229" s="14" t="s">
        <v>131</v>
      </c>
      <c r="AU229" s="14" t="s">
        <v>77</v>
      </c>
      <c r="AY229" s="14" t="s">
        <v>128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4" t="s">
        <v>136</v>
      </c>
      <c r="BK229" s="213">
        <f>ROUND(I229*H229,2)</f>
        <v>0</v>
      </c>
      <c r="BL229" s="14" t="s">
        <v>196</v>
      </c>
      <c r="BM229" s="14" t="s">
        <v>574</v>
      </c>
    </row>
    <row r="230" s="1" customFormat="1" ht="16.5" customHeight="1">
      <c r="B230" s="35"/>
      <c r="C230" s="202" t="s">
        <v>575</v>
      </c>
      <c r="D230" s="202" t="s">
        <v>131</v>
      </c>
      <c r="E230" s="203" t="s">
        <v>576</v>
      </c>
      <c r="F230" s="204" t="s">
        <v>577</v>
      </c>
      <c r="G230" s="205" t="s">
        <v>149</v>
      </c>
      <c r="H230" s="206">
        <v>91.219999999999999</v>
      </c>
      <c r="I230" s="207"/>
      <c r="J230" s="208">
        <f>ROUND(I230*H230,2)</f>
        <v>0</v>
      </c>
      <c r="K230" s="204" t="s">
        <v>135</v>
      </c>
      <c r="L230" s="40"/>
      <c r="M230" s="209" t="s">
        <v>1</v>
      </c>
      <c r="N230" s="210" t="s">
        <v>40</v>
      </c>
      <c r="O230" s="76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AR230" s="14" t="s">
        <v>196</v>
      </c>
      <c r="AT230" s="14" t="s">
        <v>131</v>
      </c>
      <c r="AU230" s="14" t="s">
        <v>77</v>
      </c>
      <c r="AY230" s="14" t="s">
        <v>128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4" t="s">
        <v>136</v>
      </c>
      <c r="BK230" s="213">
        <f>ROUND(I230*H230,2)</f>
        <v>0</v>
      </c>
      <c r="BL230" s="14" t="s">
        <v>196</v>
      </c>
      <c r="BM230" s="14" t="s">
        <v>578</v>
      </c>
    </row>
    <row r="231" s="1" customFormat="1" ht="16.5" customHeight="1">
      <c r="B231" s="35"/>
      <c r="C231" s="217" t="s">
        <v>579</v>
      </c>
      <c r="D231" s="217" t="s">
        <v>197</v>
      </c>
      <c r="E231" s="218" t="s">
        <v>580</v>
      </c>
      <c r="F231" s="219" t="s">
        <v>581</v>
      </c>
      <c r="G231" s="220" t="s">
        <v>143</v>
      </c>
      <c r="H231" s="221">
        <v>2.5089999999999999</v>
      </c>
      <c r="I231" s="222"/>
      <c r="J231" s="223">
        <f>ROUND(I231*H231,2)</f>
        <v>0</v>
      </c>
      <c r="K231" s="219" t="s">
        <v>135</v>
      </c>
      <c r="L231" s="224"/>
      <c r="M231" s="225" t="s">
        <v>1</v>
      </c>
      <c r="N231" s="226" t="s">
        <v>40</v>
      </c>
      <c r="O231" s="76"/>
      <c r="P231" s="211">
        <f>O231*H231</f>
        <v>0</v>
      </c>
      <c r="Q231" s="211">
        <v>0.55000000000000004</v>
      </c>
      <c r="R231" s="211">
        <f>Q231*H231</f>
        <v>1.37995</v>
      </c>
      <c r="S231" s="211">
        <v>0</v>
      </c>
      <c r="T231" s="212">
        <f>S231*H231</f>
        <v>0</v>
      </c>
      <c r="AR231" s="14" t="s">
        <v>257</v>
      </c>
      <c r="AT231" s="14" t="s">
        <v>197</v>
      </c>
      <c r="AU231" s="14" t="s">
        <v>77</v>
      </c>
      <c r="AY231" s="14" t="s">
        <v>128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4" t="s">
        <v>136</v>
      </c>
      <c r="BK231" s="213">
        <f>ROUND(I231*H231,2)</f>
        <v>0</v>
      </c>
      <c r="BL231" s="14" t="s">
        <v>196</v>
      </c>
      <c r="BM231" s="14" t="s">
        <v>582</v>
      </c>
    </row>
    <row r="232" s="1" customFormat="1" ht="22.5" customHeight="1">
      <c r="B232" s="35"/>
      <c r="C232" s="202" t="s">
        <v>583</v>
      </c>
      <c r="D232" s="202" t="s">
        <v>131</v>
      </c>
      <c r="E232" s="203" t="s">
        <v>584</v>
      </c>
      <c r="F232" s="204" t="s">
        <v>585</v>
      </c>
      <c r="G232" s="205" t="s">
        <v>149</v>
      </c>
      <c r="H232" s="206">
        <v>329.5</v>
      </c>
      <c r="I232" s="207"/>
      <c r="J232" s="208">
        <f>ROUND(I232*H232,2)</f>
        <v>0</v>
      </c>
      <c r="K232" s="204" t="s">
        <v>135</v>
      </c>
      <c r="L232" s="40"/>
      <c r="M232" s="209" t="s">
        <v>1</v>
      </c>
      <c r="N232" s="210" t="s">
        <v>40</v>
      </c>
      <c r="O232" s="76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AR232" s="14" t="s">
        <v>196</v>
      </c>
      <c r="AT232" s="14" t="s">
        <v>131</v>
      </c>
      <c r="AU232" s="14" t="s">
        <v>77</v>
      </c>
      <c r="AY232" s="14" t="s">
        <v>128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4" t="s">
        <v>136</v>
      </c>
      <c r="BK232" s="213">
        <f>ROUND(I232*H232,2)</f>
        <v>0</v>
      </c>
      <c r="BL232" s="14" t="s">
        <v>196</v>
      </c>
      <c r="BM232" s="14" t="s">
        <v>586</v>
      </c>
    </row>
    <row r="233" s="1" customFormat="1" ht="16.5" customHeight="1">
      <c r="B233" s="35"/>
      <c r="C233" s="202" t="s">
        <v>587</v>
      </c>
      <c r="D233" s="202" t="s">
        <v>131</v>
      </c>
      <c r="E233" s="203" t="s">
        <v>588</v>
      </c>
      <c r="F233" s="204" t="s">
        <v>589</v>
      </c>
      <c r="G233" s="205" t="s">
        <v>149</v>
      </c>
      <c r="H233" s="206">
        <v>395</v>
      </c>
      <c r="I233" s="207"/>
      <c r="J233" s="208">
        <f>ROUND(I233*H233,2)</f>
        <v>0</v>
      </c>
      <c r="K233" s="204" t="s">
        <v>135</v>
      </c>
      <c r="L233" s="40"/>
      <c r="M233" s="209" t="s">
        <v>1</v>
      </c>
      <c r="N233" s="210" t="s">
        <v>40</v>
      </c>
      <c r="O233" s="7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AR233" s="14" t="s">
        <v>196</v>
      </c>
      <c r="AT233" s="14" t="s">
        <v>131</v>
      </c>
      <c r="AU233" s="14" t="s">
        <v>77</v>
      </c>
      <c r="AY233" s="14" t="s">
        <v>128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4" t="s">
        <v>136</v>
      </c>
      <c r="BK233" s="213">
        <f>ROUND(I233*H233,2)</f>
        <v>0</v>
      </c>
      <c r="BL233" s="14" t="s">
        <v>196</v>
      </c>
      <c r="BM233" s="14" t="s">
        <v>590</v>
      </c>
    </row>
    <row r="234" s="1" customFormat="1" ht="16.5" customHeight="1">
      <c r="B234" s="35"/>
      <c r="C234" s="217" t="s">
        <v>591</v>
      </c>
      <c r="D234" s="217" t="s">
        <v>197</v>
      </c>
      <c r="E234" s="218" t="s">
        <v>592</v>
      </c>
      <c r="F234" s="219" t="s">
        <v>593</v>
      </c>
      <c r="G234" s="220" t="s">
        <v>143</v>
      </c>
      <c r="H234" s="221">
        <v>4.6929999999999996</v>
      </c>
      <c r="I234" s="222"/>
      <c r="J234" s="223">
        <f>ROUND(I234*H234,2)</f>
        <v>0</v>
      </c>
      <c r="K234" s="219" t="s">
        <v>135</v>
      </c>
      <c r="L234" s="224"/>
      <c r="M234" s="225" t="s">
        <v>1</v>
      </c>
      <c r="N234" s="226" t="s">
        <v>40</v>
      </c>
      <c r="O234" s="76"/>
      <c r="P234" s="211">
        <f>O234*H234</f>
        <v>0</v>
      </c>
      <c r="Q234" s="211">
        <v>0.55000000000000004</v>
      </c>
      <c r="R234" s="211">
        <f>Q234*H234</f>
        <v>2.5811500000000001</v>
      </c>
      <c r="S234" s="211">
        <v>0</v>
      </c>
      <c r="T234" s="212">
        <f>S234*H234</f>
        <v>0</v>
      </c>
      <c r="AR234" s="14" t="s">
        <v>257</v>
      </c>
      <c r="AT234" s="14" t="s">
        <v>197</v>
      </c>
      <c r="AU234" s="14" t="s">
        <v>77</v>
      </c>
      <c r="AY234" s="14" t="s">
        <v>128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4" t="s">
        <v>136</v>
      </c>
      <c r="BK234" s="213">
        <f>ROUND(I234*H234,2)</f>
        <v>0</v>
      </c>
      <c r="BL234" s="14" t="s">
        <v>196</v>
      </c>
      <c r="BM234" s="14" t="s">
        <v>594</v>
      </c>
    </row>
    <row r="235" s="1" customFormat="1" ht="16.5" customHeight="1">
      <c r="B235" s="35"/>
      <c r="C235" s="202" t="s">
        <v>595</v>
      </c>
      <c r="D235" s="202" t="s">
        <v>131</v>
      </c>
      <c r="E235" s="203" t="s">
        <v>596</v>
      </c>
      <c r="F235" s="204" t="s">
        <v>597</v>
      </c>
      <c r="G235" s="205" t="s">
        <v>143</v>
      </c>
      <c r="H235" s="206">
        <v>22.379999999999999</v>
      </c>
      <c r="I235" s="207"/>
      <c r="J235" s="208">
        <f>ROUND(I235*H235,2)</f>
        <v>0</v>
      </c>
      <c r="K235" s="204" t="s">
        <v>135</v>
      </c>
      <c r="L235" s="40"/>
      <c r="M235" s="209" t="s">
        <v>1</v>
      </c>
      <c r="N235" s="210" t="s">
        <v>40</v>
      </c>
      <c r="O235" s="76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AR235" s="14" t="s">
        <v>196</v>
      </c>
      <c r="AT235" s="14" t="s">
        <v>131</v>
      </c>
      <c r="AU235" s="14" t="s">
        <v>77</v>
      </c>
      <c r="AY235" s="14" t="s">
        <v>128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4" t="s">
        <v>136</v>
      </c>
      <c r="BK235" s="213">
        <f>ROUND(I235*H235,2)</f>
        <v>0</v>
      </c>
      <c r="BL235" s="14" t="s">
        <v>196</v>
      </c>
      <c r="BM235" s="14" t="s">
        <v>598</v>
      </c>
    </row>
    <row r="236" s="1" customFormat="1" ht="22.5" customHeight="1">
      <c r="B236" s="35"/>
      <c r="C236" s="202" t="s">
        <v>599</v>
      </c>
      <c r="D236" s="202" t="s">
        <v>131</v>
      </c>
      <c r="E236" s="203" t="s">
        <v>600</v>
      </c>
      <c r="F236" s="204" t="s">
        <v>601</v>
      </c>
      <c r="G236" s="205" t="s">
        <v>143</v>
      </c>
      <c r="H236" s="206">
        <v>12.174</v>
      </c>
      <c r="I236" s="207"/>
      <c r="J236" s="208">
        <f>ROUND(I236*H236,2)</f>
        <v>0</v>
      </c>
      <c r="K236" s="204" t="s">
        <v>135</v>
      </c>
      <c r="L236" s="40"/>
      <c r="M236" s="209" t="s">
        <v>1</v>
      </c>
      <c r="N236" s="210" t="s">
        <v>40</v>
      </c>
      <c r="O236" s="76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AR236" s="14" t="s">
        <v>196</v>
      </c>
      <c r="AT236" s="14" t="s">
        <v>131</v>
      </c>
      <c r="AU236" s="14" t="s">
        <v>77</v>
      </c>
      <c r="AY236" s="14" t="s">
        <v>128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4" t="s">
        <v>136</v>
      </c>
      <c r="BK236" s="213">
        <f>ROUND(I236*H236,2)</f>
        <v>0</v>
      </c>
      <c r="BL236" s="14" t="s">
        <v>196</v>
      </c>
      <c r="BM236" s="14" t="s">
        <v>602</v>
      </c>
    </row>
    <row r="237" s="1" customFormat="1" ht="22.5" customHeight="1">
      <c r="B237" s="35"/>
      <c r="C237" s="202" t="s">
        <v>603</v>
      </c>
      <c r="D237" s="202" t="s">
        <v>131</v>
      </c>
      <c r="E237" s="203" t="s">
        <v>604</v>
      </c>
      <c r="F237" s="204" t="s">
        <v>605</v>
      </c>
      <c r="G237" s="205" t="s">
        <v>189</v>
      </c>
      <c r="H237" s="206">
        <v>13.864000000000001</v>
      </c>
      <c r="I237" s="207"/>
      <c r="J237" s="208">
        <f>ROUND(I237*H237,2)</f>
        <v>0</v>
      </c>
      <c r="K237" s="204" t="s">
        <v>135</v>
      </c>
      <c r="L237" s="40"/>
      <c r="M237" s="209" t="s">
        <v>1</v>
      </c>
      <c r="N237" s="210" t="s">
        <v>40</v>
      </c>
      <c r="O237" s="76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AR237" s="14" t="s">
        <v>196</v>
      </c>
      <c r="AT237" s="14" t="s">
        <v>131</v>
      </c>
      <c r="AU237" s="14" t="s">
        <v>77</v>
      </c>
      <c r="AY237" s="14" t="s">
        <v>128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4" t="s">
        <v>136</v>
      </c>
      <c r="BK237" s="213">
        <f>ROUND(I237*H237,2)</f>
        <v>0</v>
      </c>
      <c r="BL237" s="14" t="s">
        <v>196</v>
      </c>
      <c r="BM237" s="14" t="s">
        <v>606</v>
      </c>
    </row>
    <row r="238" s="10" customFormat="1" ht="22.8" customHeight="1">
      <c r="B238" s="186"/>
      <c r="C238" s="187"/>
      <c r="D238" s="188" t="s">
        <v>66</v>
      </c>
      <c r="E238" s="200" t="s">
        <v>607</v>
      </c>
      <c r="F238" s="200" t="s">
        <v>608</v>
      </c>
      <c r="G238" s="187"/>
      <c r="H238" s="187"/>
      <c r="I238" s="190"/>
      <c r="J238" s="201">
        <f>BK238</f>
        <v>0</v>
      </c>
      <c r="K238" s="187"/>
      <c r="L238" s="192"/>
      <c r="M238" s="193"/>
      <c r="N238" s="194"/>
      <c r="O238" s="194"/>
      <c r="P238" s="195">
        <f>SUM(P239:P280)</f>
        <v>0</v>
      </c>
      <c r="Q238" s="194"/>
      <c r="R238" s="195">
        <f>SUM(R239:R280)</f>
        <v>3.7338039999999997</v>
      </c>
      <c r="S238" s="194"/>
      <c r="T238" s="196">
        <f>SUM(T239:T280)</f>
        <v>0</v>
      </c>
      <c r="AR238" s="197" t="s">
        <v>77</v>
      </c>
      <c r="AT238" s="198" t="s">
        <v>66</v>
      </c>
      <c r="AU238" s="198" t="s">
        <v>75</v>
      </c>
      <c r="AY238" s="197" t="s">
        <v>128</v>
      </c>
      <c r="BK238" s="199">
        <f>SUM(BK239:BK280)</f>
        <v>0</v>
      </c>
    </row>
    <row r="239" s="1" customFormat="1" ht="16.5" customHeight="1">
      <c r="B239" s="35"/>
      <c r="C239" s="202" t="s">
        <v>609</v>
      </c>
      <c r="D239" s="202" t="s">
        <v>131</v>
      </c>
      <c r="E239" s="203" t="s">
        <v>610</v>
      </c>
      <c r="F239" s="204" t="s">
        <v>611</v>
      </c>
      <c r="G239" s="205" t="s">
        <v>149</v>
      </c>
      <c r="H239" s="206">
        <v>132</v>
      </c>
      <c r="I239" s="207"/>
      <c r="J239" s="208">
        <f>ROUND(I239*H239,2)</f>
        <v>0</v>
      </c>
      <c r="K239" s="204" t="s">
        <v>135</v>
      </c>
      <c r="L239" s="40"/>
      <c r="M239" s="209" t="s">
        <v>1</v>
      </c>
      <c r="N239" s="210" t="s">
        <v>40</v>
      </c>
      <c r="O239" s="76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AR239" s="14" t="s">
        <v>196</v>
      </c>
      <c r="AT239" s="14" t="s">
        <v>131</v>
      </c>
      <c r="AU239" s="14" t="s">
        <v>77</v>
      </c>
      <c r="AY239" s="14" t="s">
        <v>128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4" t="s">
        <v>136</v>
      </c>
      <c r="BK239" s="213">
        <f>ROUND(I239*H239,2)</f>
        <v>0</v>
      </c>
      <c r="BL239" s="14" t="s">
        <v>196</v>
      </c>
      <c r="BM239" s="14" t="s">
        <v>612</v>
      </c>
    </row>
    <row r="240" s="1" customFormat="1" ht="16.5" customHeight="1">
      <c r="B240" s="35"/>
      <c r="C240" s="202" t="s">
        <v>613</v>
      </c>
      <c r="D240" s="202" t="s">
        <v>131</v>
      </c>
      <c r="E240" s="203" t="s">
        <v>614</v>
      </c>
      <c r="F240" s="204" t="s">
        <v>615</v>
      </c>
      <c r="G240" s="205" t="s">
        <v>194</v>
      </c>
      <c r="H240" s="206">
        <v>71</v>
      </c>
      <c r="I240" s="207"/>
      <c r="J240" s="208">
        <f>ROUND(I240*H240,2)</f>
        <v>0</v>
      </c>
      <c r="K240" s="204" t="s">
        <v>135</v>
      </c>
      <c r="L240" s="40"/>
      <c r="M240" s="209" t="s">
        <v>1</v>
      </c>
      <c r="N240" s="210" t="s">
        <v>40</v>
      </c>
      <c r="O240" s="76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AR240" s="14" t="s">
        <v>196</v>
      </c>
      <c r="AT240" s="14" t="s">
        <v>131</v>
      </c>
      <c r="AU240" s="14" t="s">
        <v>77</v>
      </c>
      <c r="AY240" s="14" t="s">
        <v>128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4" t="s">
        <v>136</v>
      </c>
      <c r="BK240" s="213">
        <f>ROUND(I240*H240,2)</f>
        <v>0</v>
      </c>
      <c r="BL240" s="14" t="s">
        <v>196</v>
      </c>
      <c r="BM240" s="14" t="s">
        <v>616</v>
      </c>
    </row>
    <row r="241" s="1" customFormat="1" ht="16.5" customHeight="1">
      <c r="B241" s="35"/>
      <c r="C241" s="202" t="s">
        <v>617</v>
      </c>
      <c r="D241" s="202" t="s">
        <v>131</v>
      </c>
      <c r="E241" s="203" t="s">
        <v>618</v>
      </c>
      <c r="F241" s="204" t="s">
        <v>619</v>
      </c>
      <c r="G241" s="205" t="s">
        <v>194</v>
      </c>
      <c r="H241" s="206">
        <v>14</v>
      </c>
      <c r="I241" s="207"/>
      <c r="J241" s="208">
        <f>ROUND(I241*H241,2)</f>
        <v>0</v>
      </c>
      <c r="K241" s="204" t="s">
        <v>135</v>
      </c>
      <c r="L241" s="40"/>
      <c r="M241" s="209" t="s">
        <v>1</v>
      </c>
      <c r="N241" s="210" t="s">
        <v>40</v>
      </c>
      <c r="O241" s="76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AR241" s="14" t="s">
        <v>196</v>
      </c>
      <c r="AT241" s="14" t="s">
        <v>131</v>
      </c>
      <c r="AU241" s="14" t="s">
        <v>77</v>
      </c>
      <c r="AY241" s="14" t="s">
        <v>128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4" t="s">
        <v>136</v>
      </c>
      <c r="BK241" s="213">
        <f>ROUND(I241*H241,2)</f>
        <v>0</v>
      </c>
      <c r="BL241" s="14" t="s">
        <v>196</v>
      </c>
      <c r="BM241" s="14" t="s">
        <v>620</v>
      </c>
    </row>
    <row r="242" s="1" customFormat="1" ht="16.5" customHeight="1">
      <c r="B242" s="35"/>
      <c r="C242" s="202" t="s">
        <v>621</v>
      </c>
      <c r="D242" s="202" t="s">
        <v>131</v>
      </c>
      <c r="E242" s="203" t="s">
        <v>622</v>
      </c>
      <c r="F242" s="204" t="s">
        <v>623</v>
      </c>
      <c r="G242" s="205" t="s">
        <v>149</v>
      </c>
      <c r="H242" s="206">
        <v>10.800000000000001</v>
      </c>
      <c r="I242" s="207"/>
      <c r="J242" s="208">
        <f>ROUND(I242*H242,2)</f>
        <v>0</v>
      </c>
      <c r="K242" s="204" t="s">
        <v>135</v>
      </c>
      <c r="L242" s="40"/>
      <c r="M242" s="209" t="s">
        <v>1</v>
      </c>
      <c r="N242" s="210" t="s">
        <v>40</v>
      </c>
      <c r="O242" s="76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AR242" s="14" t="s">
        <v>196</v>
      </c>
      <c r="AT242" s="14" t="s">
        <v>131</v>
      </c>
      <c r="AU242" s="14" t="s">
        <v>77</v>
      </c>
      <c r="AY242" s="14" t="s">
        <v>128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4" t="s">
        <v>136</v>
      </c>
      <c r="BK242" s="213">
        <f>ROUND(I242*H242,2)</f>
        <v>0</v>
      </c>
      <c r="BL242" s="14" t="s">
        <v>196</v>
      </c>
      <c r="BM242" s="14" t="s">
        <v>624</v>
      </c>
    </row>
    <row r="243" s="1" customFormat="1" ht="16.5" customHeight="1">
      <c r="B243" s="35"/>
      <c r="C243" s="202" t="s">
        <v>625</v>
      </c>
      <c r="D243" s="202" t="s">
        <v>131</v>
      </c>
      <c r="E243" s="203" t="s">
        <v>626</v>
      </c>
      <c r="F243" s="204" t="s">
        <v>627</v>
      </c>
      <c r="G243" s="205" t="s">
        <v>194</v>
      </c>
      <c r="H243" s="206">
        <v>86</v>
      </c>
      <c r="I243" s="207"/>
      <c r="J243" s="208">
        <f>ROUND(I243*H243,2)</f>
        <v>0</v>
      </c>
      <c r="K243" s="204" t="s">
        <v>135</v>
      </c>
      <c r="L243" s="40"/>
      <c r="M243" s="209" t="s">
        <v>1</v>
      </c>
      <c r="N243" s="210" t="s">
        <v>40</v>
      </c>
      <c r="O243" s="76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AR243" s="14" t="s">
        <v>196</v>
      </c>
      <c r="AT243" s="14" t="s">
        <v>131</v>
      </c>
      <c r="AU243" s="14" t="s">
        <v>77</v>
      </c>
      <c r="AY243" s="14" t="s">
        <v>128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4" t="s">
        <v>136</v>
      </c>
      <c r="BK243" s="213">
        <f>ROUND(I243*H243,2)</f>
        <v>0</v>
      </c>
      <c r="BL243" s="14" t="s">
        <v>196</v>
      </c>
      <c r="BM243" s="14" t="s">
        <v>628</v>
      </c>
    </row>
    <row r="244" s="1" customFormat="1" ht="16.5" customHeight="1">
      <c r="B244" s="35"/>
      <c r="C244" s="202" t="s">
        <v>629</v>
      </c>
      <c r="D244" s="202" t="s">
        <v>131</v>
      </c>
      <c r="E244" s="203" t="s">
        <v>630</v>
      </c>
      <c r="F244" s="204" t="s">
        <v>631</v>
      </c>
      <c r="G244" s="205" t="s">
        <v>149</v>
      </c>
      <c r="H244" s="206">
        <v>395</v>
      </c>
      <c r="I244" s="207"/>
      <c r="J244" s="208">
        <f>ROUND(I244*H244,2)</f>
        <v>0</v>
      </c>
      <c r="K244" s="204" t="s">
        <v>135</v>
      </c>
      <c r="L244" s="40"/>
      <c r="M244" s="209" t="s">
        <v>1</v>
      </c>
      <c r="N244" s="210" t="s">
        <v>40</v>
      </c>
      <c r="O244" s="76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AR244" s="14" t="s">
        <v>196</v>
      </c>
      <c r="AT244" s="14" t="s">
        <v>131</v>
      </c>
      <c r="AU244" s="14" t="s">
        <v>77</v>
      </c>
      <c r="AY244" s="14" t="s">
        <v>128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4" t="s">
        <v>136</v>
      </c>
      <c r="BK244" s="213">
        <f>ROUND(I244*H244,2)</f>
        <v>0</v>
      </c>
      <c r="BL244" s="14" t="s">
        <v>196</v>
      </c>
      <c r="BM244" s="14" t="s">
        <v>632</v>
      </c>
    </row>
    <row r="245" s="1" customFormat="1" ht="16.5" customHeight="1">
      <c r="B245" s="35"/>
      <c r="C245" s="217" t="s">
        <v>633</v>
      </c>
      <c r="D245" s="217" t="s">
        <v>197</v>
      </c>
      <c r="E245" s="218" t="s">
        <v>634</v>
      </c>
      <c r="F245" s="219" t="s">
        <v>635</v>
      </c>
      <c r="G245" s="220" t="s">
        <v>149</v>
      </c>
      <c r="H245" s="221">
        <v>395</v>
      </c>
      <c r="I245" s="222"/>
      <c r="J245" s="223">
        <f>ROUND(I245*H245,2)</f>
        <v>0</v>
      </c>
      <c r="K245" s="219" t="s">
        <v>135</v>
      </c>
      <c r="L245" s="224"/>
      <c r="M245" s="225" t="s">
        <v>1</v>
      </c>
      <c r="N245" s="226" t="s">
        <v>40</v>
      </c>
      <c r="O245" s="76"/>
      <c r="P245" s="211">
        <f>O245*H245</f>
        <v>0</v>
      </c>
      <c r="Q245" s="211">
        <v>0.0050000000000000001</v>
      </c>
      <c r="R245" s="211">
        <f>Q245*H245</f>
        <v>1.9750000000000001</v>
      </c>
      <c r="S245" s="211">
        <v>0</v>
      </c>
      <c r="T245" s="212">
        <f>S245*H245</f>
        <v>0</v>
      </c>
      <c r="AR245" s="14" t="s">
        <v>257</v>
      </c>
      <c r="AT245" s="14" t="s">
        <v>197</v>
      </c>
      <c r="AU245" s="14" t="s">
        <v>77</v>
      </c>
      <c r="AY245" s="14" t="s">
        <v>128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4" t="s">
        <v>136</v>
      </c>
      <c r="BK245" s="213">
        <f>ROUND(I245*H245,2)</f>
        <v>0</v>
      </c>
      <c r="BL245" s="14" t="s">
        <v>196</v>
      </c>
      <c r="BM245" s="14" t="s">
        <v>636</v>
      </c>
    </row>
    <row r="246" s="1" customFormat="1" ht="16.5" customHeight="1">
      <c r="B246" s="35"/>
      <c r="C246" s="202" t="s">
        <v>637</v>
      </c>
      <c r="D246" s="202" t="s">
        <v>131</v>
      </c>
      <c r="E246" s="203" t="s">
        <v>638</v>
      </c>
      <c r="F246" s="204" t="s">
        <v>639</v>
      </c>
      <c r="G246" s="205" t="s">
        <v>149</v>
      </c>
      <c r="H246" s="206">
        <v>132</v>
      </c>
      <c r="I246" s="207"/>
      <c r="J246" s="208">
        <f>ROUND(I246*H246,2)</f>
        <v>0</v>
      </c>
      <c r="K246" s="204" t="s">
        <v>135</v>
      </c>
      <c r="L246" s="40"/>
      <c r="M246" s="209" t="s">
        <v>1</v>
      </c>
      <c r="N246" s="210" t="s">
        <v>40</v>
      </c>
      <c r="O246" s="76"/>
      <c r="P246" s="211">
        <f>O246*H246</f>
        <v>0</v>
      </c>
      <c r="Q246" s="211">
        <v>0.0060099999999999997</v>
      </c>
      <c r="R246" s="211">
        <f>Q246*H246</f>
        <v>0.79331999999999991</v>
      </c>
      <c r="S246" s="211">
        <v>0</v>
      </c>
      <c r="T246" s="212">
        <f>S246*H246</f>
        <v>0</v>
      </c>
      <c r="AR246" s="14" t="s">
        <v>196</v>
      </c>
      <c r="AT246" s="14" t="s">
        <v>131</v>
      </c>
      <c r="AU246" s="14" t="s">
        <v>77</v>
      </c>
      <c r="AY246" s="14" t="s">
        <v>128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4" t="s">
        <v>136</v>
      </c>
      <c r="BK246" s="213">
        <f>ROUND(I246*H246,2)</f>
        <v>0</v>
      </c>
      <c r="BL246" s="14" t="s">
        <v>196</v>
      </c>
      <c r="BM246" s="14" t="s">
        <v>640</v>
      </c>
    </row>
    <row r="247" s="1" customFormat="1" ht="16.5" customHeight="1">
      <c r="B247" s="35"/>
      <c r="C247" s="202" t="s">
        <v>641</v>
      </c>
      <c r="D247" s="202" t="s">
        <v>131</v>
      </c>
      <c r="E247" s="203" t="s">
        <v>642</v>
      </c>
      <c r="F247" s="204" t="s">
        <v>643</v>
      </c>
      <c r="G247" s="205" t="s">
        <v>194</v>
      </c>
      <c r="H247" s="206">
        <v>30</v>
      </c>
      <c r="I247" s="207"/>
      <c r="J247" s="208">
        <f>ROUND(I247*H247,2)</f>
        <v>0</v>
      </c>
      <c r="K247" s="204" t="s">
        <v>135</v>
      </c>
      <c r="L247" s="40"/>
      <c r="M247" s="209" t="s">
        <v>1</v>
      </c>
      <c r="N247" s="210" t="s">
        <v>40</v>
      </c>
      <c r="O247" s="76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AR247" s="14" t="s">
        <v>196</v>
      </c>
      <c r="AT247" s="14" t="s">
        <v>131</v>
      </c>
      <c r="AU247" s="14" t="s">
        <v>77</v>
      </c>
      <c r="AY247" s="14" t="s">
        <v>128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4" t="s">
        <v>136</v>
      </c>
      <c r="BK247" s="213">
        <f>ROUND(I247*H247,2)</f>
        <v>0</v>
      </c>
      <c r="BL247" s="14" t="s">
        <v>196</v>
      </c>
      <c r="BM247" s="14" t="s">
        <v>644</v>
      </c>
    </row>
    <row r="248" s="1" customFormat="1" ht="16.5" customHeight="1">
      <c r="B248" s="35"/>
      <c r="C248" s="217" t="s">
        <v>645</v>
      </c>
      <c r="D248" s="217" t="s">
        <v>197</v>
      </c>
      <c r="E248" s="218" t="s">
        <v>646</v>
      </c>
      <c r="F248" s="219" t="s">
        <v>647</v>
      </c>
      <c r="G248" s="220" t="s">
        <v>194</v>
      </c>
      <c r="H248" s="221">
        <v>30</v>
      </c>
      <c r="I248" s="222"/>
      <c r="J248" s="223">
        <f>ROUND(I248*H248,2)</f>
        <v>0</v>
      </c>
      <c r="K248" s="219" t="s">
        <v>135</v>
      </c>
      <c r="L248" s="224"/>
      <c r="M248" s="225" t="s">
        <v>1</v>
      </c>
      <c r="N248" s="226" t="s">
        <v>40</v>
      </c>
      <c r="O248" s="76"/>
      <c r="P248" s="211">
        <f>O248*H248</f>
        <v>0</v>
      </c>
      <c r="Q248" s="211">
        <v>0.00040000000000000002</v>
      </c>
      <c r="R248" s="211">
        <f>Q248*H248</f>
        <v>0.012</v>
      </c>
      <c r="S248" s="211">
        <v>0</v>
      </c>
      <c r="T248" s="212">
        <f>S248*H248</f>
        <v>0</v>
      </c>
      <c r="AR248" s="14" t="s">
        <v>257</v>
      </c>
      <c r="AT248" s="14" t="s">
        <v>197</v>
      </c>
      <c r="AU248" s="14" t="s">
        <v>77</v>
      </c>
      <c r="AY248" s="14" t="s">
        <v>128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4" t="s">
        <v>136</v>
      </c>
      <c r="BK248" s="213">
        <f>ROUND(I248*H248,2)</f>
        <v>0</v>
      </c>
      <c r="BL248" s="14" t="s">
        <v>196</v>
      </c>
      <c r="BM248" s="14" t="s">
        <v>648</v>
      </c>
    </row>
    <row r="249" s="1" customFormat="1" ht="16.5" customHeight="1">
      <c r="B249" s="35"/>
      <c r="C249" s="202" t="s">
        <v>649</v>
      </c>
      <c r="D249" s="202" t="s">
        <v>131</v>
      </c>
      <c r="E249" s="203" t="s">
        <v>650</v>
      </c>
      <c r="F249" s="204" t="s">
        <v>651</v>
      </c>
      <c r="G249" s="205" t="s">
        <v>194</v>
      </c>
      <c r="H249" s="206">
        <v>40</v>
      </c>
      <c r="I249" s="207"/>
      <c r="J249" s="208">
        <f>ROUND(I249*H249,2)</f>
        <v>0</v>
      </c>
      <c r="K249" s="204" t="s">
        <v>135</v>
      </c>
      <c r="L249" s="40"/>
      <c r="M249" s="209" t="s">
        <v>1</v>
      </c>
      <c r="N249" s="210" t="s">
        <v>40</v>
      </c>
      <c r="O249" s="76"/>
      <c r="P249" s="211">
        <f>O249*H249</f>
        <v>0</v>
      </c>
      <c r="Q249" s="211">
        <v>0.0058599999999999998</v>
      </c>
      <c r="R249" s="211">
        <f>Q249*H249</f>
        <v>0.2344</v>
      </c>
      <c r="S249" s="211">
        <v>0</v>
      </c>
      <c r="T249" s="212">
        <f>S249*H249</f>
        <v>0</v>
      </c>
      <c r="AR249" s="14" t="s">
        <v>196</v>
      </c>
      <c r="AT249" s="14" t="s">
        <v>131</v>
      </c>
      <c r="AU249" s="14" t="s">
        <v>77</v>
      </c>
      <c r="AY249" s="14" t="s">
        <v>128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4" t="s">
        <v>136</v>
      </c>
      <c r="BK249" s="213">
        <f>ROUND(I249*H249,2)</f>
        <v>0</v>
      </c>
      <c r="BL249" s="14" t="s">
        <v>196</v>
      </c>
      <c r="BM249" s="14" t="s">
        <v>652</v>
      </c>
    </row>
    <row r="250" s="1" customFormat="1" ht="16.5" customHeight="1">
      <c r="B250" s="35"/>
      <c r="C250" s="202" t="s">
        <v>653</v>
      </c>
      <c r="D250" s="202" t="s">
        <v>131</v>
      </c>
      <c r="E250" s="203" t="s">
        <v>654</v>
      </c>
      <c r="F250" s="204" t="s">
        <v>655</v>
      </c>
      <c r="G250" s="205" t="s">
        <v>194</v>
      </c>
      <c r="H250" s="206">
        <v>44</v>
      </c>
      <c r="I250" s="207"/>
      <c r="J250" s="208">
        <f>ROUND(I250*H250,2)</f>
        <v>0</v>
      </c>
      <c r="K250" s="204" t="s">
        <v>135</v>
      </c>
      <c r="L250" s="40"/>
      <c r="M250" s="209" t="s">
        <v>1</v>
      </c>
      <c r="N250" s="210" t="s">
        <v>40</v>
      </c>
      <c r="O250" s="76"/>
      <c r="P250" s="211">
        <f>O250*H250</f>
        <v>0</v>
      </c>
      <c r="Q250" s="211">
        <v>0.0029099999999999998</v>
      </c>
      <c r="R250" s="211">
        <f>Q250*H250</f>
        <v>0.12803999999999999</v>
      </c>
      <c r="S250" s="211">
        <v>0</v>
      </c>
      <c r="T250" s="212">
        <f>S250*H250</f>
        <v>0</v>
      </c>
      <c r="AR250" s="14" t="s">
        <v>196</v>
      </c>
      <c r="AT250" s="14" t="s">
        <v>131</v>
      </c>
      <c r="AU250" s="14" t="s">
        <v>77</v>
      </c>
      <c r="AY250" s="14" t="s">
        <v>128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4" t="s">
        <v>136</v>
      </c>
      <c r="BK250" s="213">
        <f>ROUND(I250*H250,2)</f>
        <v>0</v>
      </c>
      <c r="BL250" s="14" t="s">
        <v>196</v>
      </c>
      <c r="BM250" s="14" t="s">
        <v>656</v>
      </c>
    </row>
    <row r="251" s="1" customFormat="1" ht="16.5" customHeight="1">
      <c r="B251" s="35"/>
      <c r="C251" s="202" t="s">
        <v>657</v>
      </c>
      <c r="D251" s="202" t="s">
        <v>131</v>
      </c>
      <c r="E251" s="203" t="s">
        <v>658</v>
      </c>
      <c r="F251" s="204" t="s">
        <v>659</v>
      </c>
      <c r="G251" s="205" t="s">
        <v>149</v>
      </c>
      <c r="H251" s="206">
        <v>10.800000000000001</v>
      </c>
      <c r="I251" s="207"/>
      <c r="J251" s="208">
        <f>ROUND(I251*H251,2)</f>
        <v>0</v>
      </c>
      <c r="K251" s="204" t="s">
        <v>135</v>
      </c>
      <c r="L251" s="40"/>
      <c r="M251" s="209" t="s">
        <v>1</v>
      </c>
      <c r="N251" s="210" t="s">
        <v>40</v>
      </c>
      <c r="O251" s="76"/>
      <c r="P251" s="211">
        <f>O251*H251</f>
        <v>0</v>
      </c>
      <c r="Q251" s="211">
        <v>0.01082</v>
      </c>
      <c r="R251" s="211">
        <f>Q251*H251</f>
        <v>0.116856</v>
      </c>
      <c r="S251" s="211">
        <v>0</v>
      </c>
      <c r="T251" s="212">
        <f>S251*H251</f>
        <v>0</v>
      </c>
      <c r="AR251" s="14" t="s">
        <v>196</v>
      </c>
      <c r="AT251" s="14" t="s">
        <v>131</v>
      </c>
      <c r="AU251" s="14" t="s">
        <v>77</v>
      </c>
      <c r="AY251" s="14" t="s">
        <v>128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4" t="s">
        <v>136</v>
      </c>
      <c r="BK251" s="213">
        <f>ROUND(I251*H251,2)</f>
        <v>0</v>
      </c>
      <c r="BL251" s="14" t="s">
        <v>196</v>
      </c>
      <c r="BM251" s="14" t="s">
        <v>660</v>
      </c>
    </row>
    <row r="252" s="1" customFormat="1" ht="16.5" customHeight="1">
      <c r="B252" s="35"/>
      <c r="C252" s="202" t="s">
        <v>661</v>
      </c>
      <c r="D252" s="202" t="s">
        <v>131</v>
      </c>
      <c r="E252" s="203" t="s">
        <v>662</v>
      </c>
      <c r="F252" s="204" t="s">
        <v>663</v>
      </c>
      <c r="G252" s="205" t="s">
        <v>134</v>
      </c>
      <c r="H252" s="206">
        <v>12</v>
      </c>
      <c r="I252" s="207"/>
      <c r="J252" s="208">
        <f>ROUND(I252*H252,2)</f>
        <v>0</v>
      </c>
      <c r="K252" s="204" t="s">
        <v>135</v>
      </c>
      <c r="L252" s="40"/>
      <c r="M252" s="209" t="s">
        <v>1</v>
      </c>
      <c r="N252" s="210" t="s">
        <v>40</v>
      </c>
      <c r="O252" s="76"/>
      <c r="P252" s="211">
        <f>O252*H252</f>
        <v>0</v>
      </c>
      <c r="Q252" s="211">
        <v>0.00396</v>
      </c>
      <c r="R252" s="211">
        <f>Q252*H252</f>
        <v>0.04752</v>
      </c>
      <c r="S252" s="211">
        <v>0</v>
      </c>
      <c r="T252" s="212">
        <f>S252*H252</f>
        <v>0</v>
      </c>
      <c r="AR252" s="14" t="s">
        <v>196</v>
      </c>
      <c r="AT252" s="14" t="s">
        <v>131</v>
      </c>
      <c r="AU252" s="14" t="s">
        <v>77</v>
      </c>
      <c r="AY252" s="14" t="s">
        <v>128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4" t="s">
        <v>136</v>
      </c>
      <c r="BK252" s="213">
        <f>ROUND(I252*H252,2)</f>
        <v>0</v>
      </c>
      <c r="BL252" s="14" t="s">
        <v>196</v>
      </c>
      <c r="BM252" s="14" t="s">
        <v>664</v>
      </c>
    </row>
    <row r="253" s="1" customFormat="1" ht="16.5" customHeight="1">
      <c r="B253" s="35"/>
      <c r="C253" s="217" t="s">
        <v>665</v>
      </c>
      <c r="D253" s="217" t="s">
        <v>197</v>
      </c>
      <c r="E253" s="218" t="s">
        <v>666</v>
      </c>
      <c r="F253" s="219" t="s">
        <v>667</v>
      </c>
      <c r="G253" s="220" t="s">
        <v>134</v>
      </c>
      <c r="H253" s="221">
        <v>10</v>
      </c>
      <c r="I253" s="222"/>
      <c r="J253" s="223">
        <f>ROUND(I253*H253,2)</f>
        <v>0</v>
      </c>
      <c r="K253" s="219" t="s">
        <v>135</v>
      </c>
      <c r="L253" s="224"/>
      <c r="M253" s="225" t="s">
        <v>1</v>
      </c>
      <c r="N253" s="226" t="s">
        <v>40</v>
      </c>
      <c r="O253" s="76"/>
      <c r="P253" s="211">
        <f>O253*H253</f>
        <v>0</v>
      </c>
      <c r="Q253" s="211">
        <v>0.001</v>
      </c>
      <c r="R253" s="211">
        <f>Q253*H253</f>
        <v>0.01</v>
      </c>
      <c r="S253" s="211">
        <v>0</v>
      </c>
      <c r="T253" s="212">
        <f>S253*H253</f>
        <v>0</v>
      </c>
      <c r="AR253" s="14" t="s">
        <v>257</v>
      </c>
      <c r="AT253" s="14" t="s">
        <v>197</v>
      </c>
      <c r="AU253" s="14" t="s">
        <v>77</v>
      </c>
      <c r="AY253" s="14" t="s">
        <v>128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4" t="s">
        <v>136</v>
      </c>
      <c r="BK253" s="213">
        <f>ROUND(I253*H253,2)</f>
        <v>0</v>
      </c>
      <c r="BL253" s="14" t="s">
        <v>196</v>
      </c>
      <c r="BM253" s="14" t="s">
        <v>668</v>
      </c>
    </row>
    <row r="254" s="1" customFormat="1" ht="16.5" customHeight="1">
      <c r="B254" s="35"/>
      <c r="C254" s="202" t="s">
        <v>669</v>
      </c>
      <c r="D254" s="202" t="s">
        <v>131</v>
      </c>
      <c r="E254" s="203" t="s">
        <v>670</v>
      </c>
      <c r="F254" s="204" t="s">
        <v>671</v>
      </c>
      <c r="G254" s="205" t="s">
        <v>134</v>
      </c>
      <c r="H254" s="206">
        <v>35</v>
      </c>
      <c r="I254" s="207"/>
      <c r="J254" s="208">
        <f>ROUND(I254*H254,2)</f>
        <v>0</v>
      </c>
      <c r="K254" s="204" t="s">
        <v>135</v>
      </c>
      <c r="L254" s="40"/>
      <c r="M254" s="209" t="s">
        <v>1</v>
      </c>
      <c r="N254" s="210" t="s">
        <v>40</v>
      </c>
      <c r="O254" s="76"/>
      <c r="P254" s="211">
        <f>O254*H254</f>
        <v>0</v>
      </c>
      <c r="Q254" s="211">
        <v>0.00044999999999999999</v>
      </c>
      <c r="R254" s="211">
        <f>Q254*H254</f>
        <v>0.01575</v>
      </c>
      <c r="S254" s="211">
        <v>0</v>
      </c>
      <c r="T254" s="212">
        <f>S254*H254</f>
        <v>0</v>
      </c>
      <c r="AR254" s="14" t="s">
        <v>196</v>
      </c>
      <c r="AT254" s="14" t="s">
        <v>131</v>
      </c>
      <c r="AU254" s="14" t="s">
        <v>77</v>
      </c>
      <c r="AY254" s="14" t="s">
        <v>128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4" t="s">
        <v>136</v>
      </c>
      <c r="BK254" s="213">
        <f>ROUND(I254*H254,2)</f>
        <v>0</v>
      </c>
      <c r="BL254" s="14" t="s">
        <v>196</v>
      </c>
      <c r="BM254" s="14" t="s">
        <v>672</v>
      </c>
    </row>
    <row r="255" s="1" customFormat="1" ht="16.5" customHeight="1">
      <c r="B255" s="35"/>
      <c r="C255" s="202" t="s">
        <v>673</v>
      </c>
      <c r="D255" s="202" t="s">
        <v>131</v>
      </c>
      <c r="E255" s="203" t="s">
        <v>674</v>
      </c>
      <c r="F255" s="204" t="s">
        <v>675</v>
      </c>
      <c r="G255" s="205" t="s">
        <v>194</v>
      </c>
      <c r="H255" s="206">
        <v>12</v>
      </c>
      <c r="I255" s="207"/>
      <c r="J255" s="208">
        <f>ROUND(I255*H255,2)</f>
        <v>0</v>
      </c>
      <c r="K255" s="204" t="s">
        <v>135</v>
      </c>
      <c r="L255" s="40"/>
      <c r="M255" s="209" t="s">
        <v>1</v>
      </c>
      <c r="N255" s="210" t="s">
        <v>40</v>
      </c>
      <c r="O255" s="76"/>
      <c r="P255" s="211">
        <f>O255*H255</f>
        <v>0</v>
      </c>
      <c r="Q255" s="211">
        <v>0.00174</v>
      </c>
      <c r="R255" s="211">
        <f>Q255*H255</f>
        <v>0.020879999999999999</v>
      </c>
      <c r="S255" s="211">
        <v>0</v>
      </c>
      <c r="T255" s="212">
        <f>S255*H255</f>
        <v>0</v>
      </c>
      <c r="AR255" s="14" t="s">
        <v>196</v>
      </c>
      <c r="AT255" s="14" t="s">
        <v>131</v>
      </c>
      <c r="AU255" s="14" t="s">
        <v>77</v>
      </c>
      <c r="AY255" s="14" t="s">
        <v>128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4" t="s">
        <v>136</v>
      </c>
      <c r="BK255" s="213">
        <f>ROUND(I255*H255,2)</f>
        <v>0</v>
      </c>
      <c r="BL255" s="14" t="s">
        <v>196</v>
      </c>
      <c r="BM255" s="14" t="s">
        <v>676</v>
      </c>
    </row>
    <row r="256" s="1" customFormat="1" ht="16.5" customHeight="1">
      <c r="B256" s="35"/>
      <c r="C256" s="202" t="s">
        <v>677</v>
      </c>
      <c r="D256" s="202" t="s">
        <v>131</v>
      </c>
      <c r="E256" s="203" t="s">
        <v>678</v>
      </c>
      <c r="F256" s="204" t="s">
        <v>679</v>
      </c>
      <c r="G256" s="205" t="s">
        <v>134</v>
      </c>
      <c r="H256" s="206">
        <v>12</v>
      </c>
      <c r="I256" s="207"/>
      <c r="J256" s="208">
        <f>ROUND(I256*H256,2)</f>
        <v>0</v>
      </c>
      <c r="K256" s="204" t="s">
        <v>135</v>
      </c>
      <c r="L256" s="40"/>
      <c r="M256" s="209" t="s">
        <v>1</v>
      </c>
      <c r="N256" s="210" t="s">
        <v>40</v>
      </c>
      <c r="O256" s="76"/>
      <c r="P256" s="211">
        <f>O256*H256</f>
        <v>0</v>
      </c>
      <c r="Q256" s="211">
        <v>0.00025000000000000001</v>
      </c>
      <c r="R256" s="211">
        <f>Q256*H256</f>
        <v>0.0030000000000000001</v>
      </c>
      <c r="S256" s="211">
        <v>0</v>
      </c>
      <c r="T256" s="212">
        <f>S256*H256</f>
        <v>0</v>
      </c>
      <c r="AR256" s="14" t="s">
        <v>196</v>
      </c>
      <c r="AT256" s="14" t="s">
        <v>131</v>
      </c>
      <c r="AU256" s="14" t="s">
        <v>77</v>
      </c>
      <c r="AY256" s="14" t="s">
        <v>128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4" t="s">
        <v>136</v>
      </c>
      <c r="BK256" s="213">
        <f>ROUND(I256*H256,2)</f>
        <v>0</v>
      </c>
      <c r="BL256" s="14" t="s">
        <v>196</v>
      </c>
      <c r="BM256" s="14" t="s">
        <v>680</v>
      </c>
    </row>
    <row r="257" s="1" customFormat="1" ht="16.5" customHeight="1">
      <c r="B257" s="35"/>
      <c r="C257" s="202" t="s">
        <v>681</v>
      </c>
      <c r="D257" s="202" t="s">
        <v>131</v>
      </c>
      <c r="E257" s="203" t="s">
        <v>682</v>
      </c>
      <c r="F257" s="204" t="s">
        <v>683</v>
      </c>
      <c r="G257" s="205" t="s">
        <v>194</v>
      </c>
      <c r="H257" s="206">
        <v>47</v>
      </c>
      <c r="I257" s="207"/>
      <c r="J257" s="208">
        <f>ROUND(I257*H257,2)</f>
        <v>0</v>
      </c>
      <c r="K257" s="204" t="s">
        <v>135</v>
      </c>
      <c r="L257" s="40"/>
      <c r="M257" s="209" t="s">
        <v>1</v>
      </c>
      <c r="N257" s="210" t="s">
        <v>40</v>
      </c>
      <c r="O257" s="76"/>
      <c r="P257" s="211">
        <f>O257*H257</f>
        <v>0</v>
      </c>
      <c r="Q257" s="211">
        <v>0.0021199999999999999</v>
      </c>
      <c r="R257" s="211">
        <f>Q257*H257</f>
        <v>0.099639999999999992</v>
      </c>
      <c r="S257" s="211">
        <v>0</v>
      </c>
      <c r="T257" s="212">
        <f>S257*H257</f>
        <v>0</v>
      </c>
      <c r="AR257" s="14" t="s">
        <v>196</v>
      </c>
      <c r="AT257" s="14" t="s">
        <v>131</v>
      </c>
      <c r="AU257" s="14" t="s">
        <v>77</v>
      </c>
      <c r="AY257" s="14" t="s">
        <v>128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4" t="s">
        <v>136</v>
      </c>
      <c r="BK257" s="213">
        <f>ROUND(I257*H257,2)</f>
        <v>0</v>
      </c>
      <c r="BL257" s="14" t="s">
        <v>196</v>
      </c>
      <c r="BM257" s="14" t="s">
        <v>684</v>
      </c>
    </row>
    <row r="258" s="1" customFormat="1" ht="16.5" customHeight="1">
      <c r="B258" s="35"/>
      <c r="C258" s="202" t="s">
        <v>685</v>
      </c>
      <c r="D258" s="202" t="s">
        <v>131</v>
      </c>
      <c r="E258" s="203" t="s">
        <v>686</v>
      </c>
      <c r="F258" s="204" t="s">
        <v>687</v>
      </c>
      <c r="G258" s="205" t="s">
        <v>688</v>
      </c>
      <c r="H258" s="206">
        <v>2</v>
      </c>
      <c r="I258" s="207"/>
      <c r="J258" s="208">
        <f>ROUND(I258*H258,2)</f>
        <v>0</v>
      </c>
      <c r="K258" s="204" t="s">
        <v>135</v>
      </c>
      <c r="L258" s="40"/>
      <c r="M258" s="209" t="s">
        <v>1</v>
      </c>
      <c r="N258" s="210" t="s">
        <v>40</v>
      </c>
      <c r="O258" s="76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AR258" s="14" t="s">
        <v>196</v>
      </c>
      <c r="AT258" s="14" t="s">
        <v>131</v>
      </c>
      <c r="AU258" s="14" t="s">
        <v>77</v>
      </c>
      <c r="AY258" s="14" t="s">
        <v>128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4" t="s">
        <v>136</v>
      </c>
      <c r="BK258" s="213">
        <f>ROUND(I258*H258,2)</f>
        <v>0</v>
      </c>
      <c r="BL258" s="14" t="s">
        <v>196</v>
      </c>
      <c r="BM258" s="14" t="s">
        <v>689</v>
      </c>
    </row>
    <row r="259" s="1" customFormat="1">
      <c r="B259" s="35"/>
      <c r="C259" s="36"/>
      <c r="D259" s="214" t="s">
        <v>145</v>
      </c>
      <c r="E259" s="36"/>
      <c r="F259" s="215" t="s">
        <v>690</v>
      </c>
      <c r="G259" s="36"/>
      <c r="H259" s="36"/>
      <c r="I259" s="128"/>
      <c r="J259" s="36"/>
      <c r="K259" s="36"/>
      <c r="L259" s="40"/>
      <c r="M259" s="216"/>
      <c r="N259" s="76"/>
      <c r="O259" s="76"/>
      <c r="P259" s="76"/>
      <c r="Q259" s="76"/>
      <c r="R259" s="76"/>
      <c r="S259" s="76"/>
      <c r="T259" s="77"/>
      <c r="AT259" s="14" t="s">
        <v>145</v>
      </c>
      <c r="AU259" s="14" t="s">
        <v>77</v>
      </c>
    </row>
    <row r="260" s="1" customFormat="1" ht="16.5" customHeight="1">
      <c r="B260" s="35"/>
      <c r="C260" s="202" t="s">
        <v>691</v>
      </c>
      <c r="D260" s="202" t="s">
        <v>131</v>
      </c>
      <c r="E260" s="203" t="s">
        <v>692</v>
      </c>
      <c r="F260" s="204" t="s">
        <v>693</v>
      </c>
      <c r="G260" s="205" t="s">
        <v>194</v>
      </c>
      <c r="H260" s="206">
        <v>54</v>
      </c>
      <c r="I260" s="207"/>
      <c r="J260" s="208">
        <f>ROUND(I260*H260,2)</f>
        <v>0</v>
      </c>
      <c r="K260" s="204" t="s">
        <v>135</v>
      </c>
      <c r="L260" s="40"/>
      <c r="M260" s="209" t="s">
        <v>1</v>
      </c>
      <c r="N260" s="210" t="s">
        <v>40</v>
      </c>
      <c r="O260" s="76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AR260" s="14" t="s">
        <v>196</v>
      </c>
      <c r="AT260" s="14" t="s">
        <v>131</v>
      </c>
      <c r="AU260" s="14" t="s">
        <v>77</v>
      </c>
      <c r="AY260" s="14" t="s">
        <v>128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4" t="s">
        <v>136</v>
      </c>
      <c r="BK260" s="213">
        <f>ROUND(I260*H260,2)</f>
        <v>0</v>
      </c>
      <c r="BL260" s="14" t="s">
        <v>196</v>
      </c>
      <c r="BM260" s="14" t="s">
        <v>694</v>
      </c>
    </row>
    <row r="261" s="1" customFormat="1" ht="16.5" customHeight="1">
      <c r="B261" s="35"/>
      <c r="C261" s="202" t="s">
        <v>695</v>
      </c>
      <c r="D261" s="202" t="s">
        <v>131</v>
      </c>
      <c r="E261" s="203" t="s">
        <v>696</v>
      </c>
      <c r="F261" s="204" t="s">
        <v>697</v>
      </c>
      <c r="G261" s="205" t="s">
        <v>194</v>
      </c>
      <c r="H261" s="206">
        <v>40</v>
      </c>
      <c r="I261" s="207"/>
      <c r="J261" s="208">
        <f>ROUND(I261*H261,2)</f>
        <v>0</v>
      </c>
      <c r="K261" s="204" t="s">
        <v>135</v>
      </c>
      <c r="L261" s="40"/>
      <c r="M261" s="209" t="s">
        <v>1</v>
      </c>
      <c r="N261" s="210" t="s">
        <v>40</v>
      </c>
      <c r="O261" s="76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AR261" s="14" t="s">
        <v>196</v>
      </c>
      <c r="AT261" s="14" t="s">
        <v>131</v>
      </c>
      <c r="AU261" s="14" t="s">
        <v>77</v>
      </c>
      <c r="AY261" s="14" t="s">
        <v>128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4" t="s">
        <v>136</v>
      </c>
      <c r="BK261" s="213">
        <f>ROUND(I261*H261,2)</f>
        <v>0</v>
      </c>
      <c r="BL261" s="14" t="s">
        <v>196</v>
      </c>
      <c r="BM261" s="14" t="s">
        <v>698</v>
      </c>
    </row>
    <row r="262" s="1" customFormat="1" ht="16.5" customHeight="1">
      <c r="B262" s="35"/>
      <c r="C262" s="202" t="s">
        <v>699</v>
      </c>
      <c r="D262" s="202" t="s">
        <v>131</v>
      </c>
      <c r="E262" s="203" t="s">
        <v>700</v>
      </c>
      <c r="F262" s="204" t="s">
        <v>701</v>
      </c>
      <c r="G262" s="205" t="s">
        <v>194</v>
      </c>
      <c r="H262" s="206">
        <v>44</v>
      </c>
      <c r="I262" s="207"/>
      <c r="J262" s="208">
        <f>ROUND(I262*H262,2)</f>
        <v>0</v>
      </c>
      <c r="K262" s="204" t="s">
        <v>135</v>
      </c>
      <c r="L262" s="40"/>
      <c r="M262" s="209" t="s">
        <v>1</v>
      </c>
      <c r="N262" s="210" t="s">
        <v>40</v>
      </c>
      <c r="O262" s="76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AR262" s="14" t="s">
        <v>196</v>
      </c>
      <c r="AT262" s="14" t="s">
        <v>131</v>
      </c>
      <c r="AU262" s="14" t="s">
        <v>77</v>
      </c>
      <c r="AY262" s="14" t="s">
        <v>128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4" t="s">
        <v>136</v>
      </c>
      <c r="BK262" s="213">
        <f>ROUND(I262*H262,2)</f>
        <v>0</v>
      </c>
      <c r="BL262" s="14" t="s">
        <v>196</v>
      </c>
      <c r="BM262" s="14" t="s">
        <v>702</v>
      </c>
    </row>
    <row r="263" s="1" customFormat="1" ht="16.5" customHeight="1">
      <c r="B263" s="35"/>
      <c r="C263" s="202" t="s">
        <v>703</v>
      </c>
      <c r="D263" s="202" t="s">
        <v>131</v>
      </c>
      <c r="E263" s="203" t="s">
        <v>704</v>
      </c>
      <c r="F263" s="204" t="s">
        <v>705</v>
      </c>
      <c r="G263" s="205" t="s">
        <v>194</v>
      </c>
      <c r="H263" s="206">
        <v>130</v>
      </c>
      <c r="I263" s="207"/>
      <c r="J263" s="208">
        <f>ROUND(I263*H263,2)</f>
        <v>0</v>
      </c>
      <c r="K263" s="204" t="s">
        <v>135</v>
      </c>
      <c r="L263" s="40"/>
      <c r="M263" s="209" t="s">
        <v>1</v>
      </c>
      <c r="N263" s="210" t="s">
        <v>40</v>
      </c>
      <c r="O263" s="76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AR263" s="14" t="s">
        <v>196</v>
      </c>
      <c r="AT263" s="14" t="s">
        <v>131</v>
      </c>
      <c r="AU263" s="14" t="s">
        <v>77</v>
      </c>
      <c r="AY263" s="14" t="s">
        <v>128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4" t="s">
        <v>136</v>
      </c>
      <c r="BK263" s="213">
        <f>ROUND(I263*H263,2)</f>
        <v>0</v>
      </c>
      <c r="BL263" s="14" t="s">
        <v>196</v>
      </c>
      <c r="BM263" s="14" t="s">
        <v>706</v>
      </c>
    </row>
    <row r="264" s="1" customFormat="1" ht="16.5" customHeight="1">
      <c r="B264" s="35"/>
      <c r="C264" s="202" t="s">
        <v>707</v>
      </c>
      <c r="D264" s="202" t="s">
        <v>131</v>
      </c>
      <c r="E264" s="203" t="s">
        <v>708</v>
      </c>
      <c r="F264" s="204" t="s">
        <v>709</v>
      </c>
      <c r="G264" s="205" t="s">
        <v>194</v>
      </c>
      <c r="H264" s="206">
        <v>47</v>
      </c>
      <c r="I264" s="207"/>
      <c r="J264" s="208">
        <f>ROUND(I264*H264,2)</f>
        <v>0</v>
      </c>
      <c r="K264" s="204" t="s">
        <v>135</v>
      </c>
      <c r="L264" s="40"/>
      <c r="M264" s="209" t="s">
        <v>1</v>
      </c>
      <c r="N264" s="210" t="s">
        <v>40</v>
      </c>
      <c r="O264" s="76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AR264" s="14" t="s">
        <v>196</v>
      </c>
      <c r="AT264" s="14" t="s">
        <v>131</v>
      </c>
      <c r="AU264" s="14" t="s">
        <v>77</v>
      </c>
      <c r="AY264" s="14" t="s">
        <v>128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4" t="s">
        <v>136</v>
      </c>
      <c r="BK264" s="213">
        <f>ROUND(I264*H264,2)</f>
        <v>0</v>
      </c>
      <c r="BL264" s="14" t="s">
        <v>196</v>
      </c>
      <c r="BM264" s="14" t="s">
        <v>710</v>
      </c>
    </row>
    <row r="265" s="1" customFormat="1" ht="16.5" customHeight="1">
      <c r="B265" s="35"/>
      <c r="C265" s="202" t="s">
        <v>711</v>
      </c>
      <c r="D265" s="202" t="s">
        <v>131</v>
      </c>
      <c r="E265" s="203" t="s">
        <v>712</v>
      </c>
      <c r="F265" s="204" t="s">
        <v>713</v>
      </c>
      <c r="G265" s="205" t="s">
        <v>194</v>
      </c>
      <c r="H265" s="206">
        <v>24</v>
      </c>
      <c r="I265" s="207"/>
      <c r="J265" s="208">
        <f>ROUND(I265*H265,2)</f>
        <v>0</v>
      </c>
      <c r="K265" s="204" t="s">
        <v>135</v>
      </c>
      <c r="L265" s="40"/>
      <c r="M265" s="209" t="s">
        <v>1</v>
      </c>
      <c r="N265" s="210" t="s">
        <v>40</v>
      </c>
      <c r="O265" s="76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AR265" s="14" t="s">
        <v>196</v>
      </c>
      <c r="AT265" s="14" t="s">
        <v>131</v>
      </c>
      <c r="AU265" s="14" t="s">
        <v>77</v>
      </c>
      <c r="AY265" s="14" t="s">
        <v>128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4" t="s">
        <v>136</v>
      </c>
      <c r="BK265" s="213">
        <f>ROUND(I265*H265,2)</f>
        <v>0</v>
      </c>
      <c r="BL265" s="14" t="s">
        <v>196</v>
      </c>
      <c r="BM265" s="14" t="s">
        <v>714</v>
      </c>
    </row>
    <row r="266" s="1" customFormat="1" ht="16.5" customHeight="1">
      <c r="B266" s="35"/>
      <c r="C266" s="202" t="s">
        <v>715</v>
      </c>
      <c r="D266" s="202" t="s">
        <v>131</v>
      </c>
      <c r="E266" s="203" t="s">
        <v>716</v>
      </c>
      <c r="F266" s="204" t="s">
        <v>717</v>
      </c>
      <c r="G266" s="205" t="s">
        <v>194</v>
      </c>
      <c r="H266" s="206">
        <v>14</v>
      </c>
      <c r="I266" s="207"/>
      <c r="J266" s="208">
        <f>ROUND(I266*H266,2)</f>
        <v>0</v>
      </c>
      <c r="K266" s="204" t="s">
        <v>135</v>
      </c>
      <c r="L266" s="40"/>
      <c r="M266" s="209" t="s">
        <v>1</v>
      </c>
      <c r="N266" s="210" t="s">
        <v>40</v>
      </c>
      <c r="O266" s="76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AR266" s="14" t="s">
        <v>196</v>
      </c>
      <c r="AT266" s="14" t="s">
        <v>131</v>
      </c>
      <c r="AU266" s="14" t="s">
        <v>77</v>
      </c>
      <c r="AY266" s="14" t="s">
        <v>128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4" t="s">
        <v>136</v>
      </c>
      <c r="BK266" s="213">
        <f>ROUND(I266*H266,2)</f>
        <v>0</v>
      </c>
      <c r="BL266" s="14" t="s">
        <v>196</v>
      </c>
      <c r="BM266" s="14" t="s">
        <v>718</v>
      </c>
    </row>
    <row r="267" s="1" customFormat="1" ht="16.5" customHeight="1">
      <c r="B267" s="35"/>
      <c r="C267" s="202" t="s">
        <v>719</v>
      </c>
      <c r="D267" s="202" t="s">
        <v>131</v>
      </c>
      <c r="E267" s="203" t="s">
        <v>720</v>
      </c>
      <c r="F267" s="204" t="s">
        <v>721</v>
      </c>
      <c r="G267" s="205" t="s">
        <v>194</v>
      </c>
      <c r="H267" s="206">
        <v>101</v>
      </c>
      <c r="I267" s="207"/>
      <c r="J267" s="208">
        <f>ROUND(I267*H267,2)</f>
        <v>0</v>
      </c>
      <c r="K267" s="204" t="s">
        <v>135</v>
      </c>
      <c r="L267" s="40"/>
      <c r="M267" s="209" t="s">
        <v>1</v>
      </c>
      <c r="N267" s="210" t="s">
        <v>40</v>
      </c>
      <c r="O267" s="76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AR267" s="14" t="s">
        <v>196</v>
      </c>
      <c r="AT267" s="14" t="s">
        <v>131</v>
      </c>
      <c r="AU267" s="14" t="s">
        <v>77</v>
      </c>
      <c r="AY267" s="14" t="s">
        <v>128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4" t="s">
        <v>136</v>
      </c>
      <c r="BK267" s="213">
        <f>ROUND(I267*H267,2)</f>
        <v>0</v>
      </c>
      <c r="BL267" s="14" t="s">
        <v>196</v>
      </c>
      <c r="BM267" s="14" t="s">
        <v>722</v>
      </c>
    </row>
    <row r="268" s="1" customFormat="1" ht="16.5" customHeight="1">
      <c r="B268" s="35"/>
      <c r="C268" s="202" t="s">
        <v>723</v>
      </c>
      <c r="D268" s="202" t="s">
        <v>131</v>
      </c>
      <c r="E268" s="203" t="s">
        <v>724</v>
      </c>
      <c r="F268" s="204" t="s">
        <v>725</v>
      </c>
      <c r="G268" s="205" t="s">
        <v>194</v>
      </c>
      <c r="H268" s="206">
        <v>120</v>
      </c>
      <c r="I268" s="207"/>
      <c r="J268" s="208">
        <f>ROUND(I268*H268,2)</f>
        <v>0</v>
      </c>
      <c r="K268" s="204" t="s">
        <v>135</v>
      </c>
      <c r="L268" s="40"/>
      <c r="M268" s="209" t="s">
        <v>1</v>
      </c>
      <c r="N268" s="210" t="s">
        <v>40</v>
      </c>
      <c r="O268" s="76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AR268" s="14" t="s">
        <v>196</v>
      </c>
      <c r="AT268" s="14" t="s">
        <v>131</v>
      </c>
      <c r="AU268" s="14" t="s">
        <v>77</v>
      </c>
      <c r="AY268" s="14" t="s">
        <v>128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4" t="s">
        <v>136</v>
      </c>
      <c r="BK268" s="213">
        <f>ROUND(I268*H268,2)</f>
        <v>0</v>
      </c>
      <c r="BL268" s="14" t="s">
        <v>196</v>
      </c>
      <c r="BM268" s="14" t="s">
        <v>726</v>
      </c>
    </row>
    <row r="269" s="1" customFormat="1" ht="16.5" customHeight="1">
      <c r="B269" s="35"/>
      <c r="C269" s="202" t="s">
        <v>727</v>
      </c>
      <c r="D269" s="202" t="s">
        <v>131</v>
      </c>
      <c r="E269" s="203" t="s">
        <v>728</v>
      </c>
      <c r="F269" s="204" t="s">
        <v>729</v>
      </c>
      <c r="G269" s="205" t="s">
        <v>194</v>
      </c>
      <c r="H269" s="206">
        <v>10</v>
      </c>
      <c r="I269" s="207"/>
      <c r="J269" s="208">
        <f>ROUND(I269*H269,2)</f>
        <v>0</v>
      </c>
      <c r="K269" s="204" t="s">
        <v>135</v>
      </c>
      <c r="L269" s="40"/>
      <c r="M269" s="209" t="s">
        <v>1</v>
      </c>
      <c r="N269" s="210" t="s">
        <v>40</v>
      </c>
      <c r="O269" s="76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AR269" s="14" t="s">
        <v>196</v>
      </c>
      <c r="AT269" s="14" t="s">
        <v>131</v>
      </c>
      <c r="AU269" s="14" t="s">
        <v>77</v>
      </c>
      <c r="AY269" s="14" t="s">
        <v>128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4" t="s">
        <v>136</v>
      </c>
      <c r="BK269" s="213">
        <f>ROUND(I269*H269,2)</f>
        <v>0</v>
      </c>
      <c r="BL269" s="14" t="s">
        <v>196</v>
      </c>
      <c r="BM269" s="14" t="s">
        <v>730</v>
      </c>
    </row>
    <row r="270" s="1" customFormat="1" ht="16.5" customHeight="1">
      <c r="B270" s="35"/>
      <c r="C270" s="217" t="s">
        <v>731</v>
      </c>
      <c r="D270" s="217" t="s">
        <v>197</v>
      </c>
      <c r="E270" s="218" t="s">
        <v>732</v>
      </c>
      <c r="F270" s="219" t="s">
        <v>733</v>
      </c>
      <c r="G270" s="220" t="s">
        <v>149</v>
      </c>
      <c r="H270" s="221">
        <v>72.450000000000003</v>
      </c>
      <c r="I270" s="222"/>
      <c r="J270" s="223">
        <f>ROUND(I270*H270,2)</f>
        <v>0</v>
      </c>
      <c r="K270" s="219" t="s">
        <v>135</v>
      </c>
      <c r="L270" s="224"/>
      <c r="M270" s="225" t="s">
        <v>1</v>
      </c>
      <c r="N270" s="226" t="s">
        <v>40</v>
      </c>
      <c r="O270" s="76"/>
      <c r="P270" s="211">
        <f>O270*H270</f>
        <v>0</v>
      </c>
      <c r="Q270" s="211">
        <v>0.0024399999999999999</v>
      </c>
      <c r="R270" s="211">
        <f>Q270*H270</f>
        <v>0.17677799999999999</v>
      </c>
      <c r="S270" s="211">
        <v>0</v>
      </c>
      <c r="T270" s="212">
        <f>S270*H270</f>
        <v>0</v>
      </c>
      <c r="AR270" s="14" t="s">
        <v>257</v>
      </c>
      <c r="AT270" s="14" t="s">
        <v>197</v>
      </c>
      <c r="AU270" s="14" t="s">
        <v>77</v>
      </c>
      <c r="AY270" s="14" t="s">
        <v>128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4" t="s">
        <v>136</v>
      </c>
      <c r="BK270" s="213">
        <f>ROUND(I270*H270,2)</f>
        <v>0</v>
      </c>
      <c r="BL270" s="14" t="s">
        <v>196</v>
      </c>
      <c r="BM270" s="14" t="s">
        <v>734</v>
      </c>
    </row>
    <row r="271" s="1" customFormat="1" ht="16.5" customHeight="1">
      <c r="B271" s="35"/>
      <c r="C271" s="202" t="s">
        <v>735</v>
      </c>
      <c r="D271" s="202" t="s">
        <v>131</v>
      </c>
      <c r="E271" s="203" t="s">
        <v>736</v>
      </c>
      <c r="F271" s="204" t="s">
        <v>737</v>
      </c>
      <c r="G271" s="205" t="s">
        <v>134</v>
      </c>
      <c r="H271" s="206">
        <v>950</v>
      </c>
      <c r="I271" s="207"/>
      <c r="J271" s="208">
        <f>ROUND(I271*H271,2)</f>
        <v>0</v>
      </c>
      <c r="K271" s="204" t="s">
        <v>135</v>
      </c>
      <c r="L271" s="40"/>
      <c r="M271" s="209" t="s">
        <v>1</v>
      </c>
      <c r="N271" s="210" t="s">
        <v>40</v>
      </c>
      <c r="O271" s="76"/>
      <c r="P271" s="211">
        <f>O271*H271</f>
        <v>0</v>
      </c>
      <c r="Q271" s="211">
        <v>8.0000000000000007E-05</v>
      </c>
      <c r="R271" s="211">
        <f>Q271*H271</f>
        <v>0.076000000000000012</v>
      </c>
      <c r="S271" s="211">
        <v>0</v>
      </c>
      <c r="T271" s="212">
        <f>S271*H271</f>
        <v>0</v>
      </c>
      <c r="AR271" s="14" t="s">
        <v>196</v>
      </c>
      <c r="AT271" s="14" t="s">
        <v>131</v>
      </c>
      <c r="AU271" s="14" t="s">
        <v>77</v>
      </c>
      <c r="AY271" s="14" t="s">
        <v>128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4" t="s">
        <v>136</v>
      </c>
      <c r="BK271" s="213">
        <f>ROUND(I271*H271,2)</f>
        <v>0</v>
      </c>
      <c r="BL271" s="14" t="s">
        <v>196</v>
      </c>
      <c r="BM271" s="14" t="s">
        <v>738</v>
      </c>
    </row>
    <row r="272" s="1" customFormat="1" ht="16.5" customHeight="1">
      <c r="B272" s="35"/>
      <c r="C272" s="202" t="s">
        <v>739</v>
      </c>
      <c r="D272" s="202" t="s">
        <v>131</v>
      </c>
      <c r="E272" s="203" t="s">
        <v>740</v>
      </c>
      <c r="F272" s="204" t="s">
        <v>741</v>
      </c>
      <c r="G272" s="205" t="s">
        <v>134</v>
      </c>
      <c r="H272" s="206">
        <v>7</v>
      </c>
      <c r="I272" s="207"/>
      <c r="J272" s="208">
        <f>ROUND(I272*H272,2)</f>
        <v>0</v>
      </c>
      <c r="K272" s="204" t="s">
        <v>135</v>
      </c>
      <c r="L272" s="40"/>
      <c r="M272" s="209" t="s">
        <v>1</v>
      </c>
      <c r="N272" s="210" t="s">
        <v>40</v>
      </c>
      <c r="O272" s="76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AR272" s="14" t="s">
        <v>196</v>
      </c>
      <c r="AT272" s="14" t="s">
        <v>131</v>
      </c>
      <c r="AU272" s="14" t="s">
        <v>77</v>
      </c>
      <c r="AY272" s="14" t="s">
        <v>128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4" t="s">
        <v>136</v>
      </c>
      <c r="BK272" s="213">
        <f>ROUND(I272*H272,2)</f>
        <v>0</v>
      </c>
      <c r="BL272" s="14" t="s">
        <v>196</v>
      </c>
      <c r="BM272" s="14" t="s">
        <v>742</v>
      </c>
    </row>
    <row r="273" s="1" customFormat="1">
      <c r="B273" s="35"/>
      <c r="C273" s="36"/>
      <c r="D273" s="214" t="s">
        <v>145</v>
      </c>
      <c r="E273" s="36"/>
      <c r="F273" s="215" t="s">
        <v>743</v>
      </c>
      <c r="G273" s="36"/>
      <c r="H273" s="36"/>
      <c r="I273" s="128"/>
      <c r="J273" s="36"/>
      <c r="K273" s="36"/>
      <c r="L273" s="40"/>
      <c r="M273" s="216"/>
      <c r="N273" s="76"/>
      <c r="O273" s="76"/>
      <c r="P273" s="76"/>
      <c r="Q273" s="76"/>
      <c r="R273" s="76"/>
      <c r="S273" s="76"/>
      <c r="T273" s="77"/>
      <c r="AT273" s="14" t="s">
        <v>145</v>
      </c>
      <c r="AU273" s="14" t="s">
        <v>77</v>
      </c>
    </row>
    <row r="274" s="1" customFormat="1" ht="16.5" customHeight="1">
      <c r="B274" s="35"/>
      <c r="C274" s="217" t="s">
        <v>744</v>
      </c>
      <c r="D274" s="217" t="s">
        <v>197</v>
      </c>
      <c r="E274" s="218" t="s">
        <v>745</v>
      </c>
      <c r="F274" s="219" t="s">
        <v>746</v>
      </c>
      <c r="G274" s="220" t="s">
        <v>747</v>
      </c>
      <c r="H274" s="221">
        <v>6</v>
      </c>
      <c r="I274" s="222"/>
      <c r="J274" s="223">
        <f>ROUND(I274*H274,2)</f>
        <v>0</v>
      </c>
      <c r="K274" s="219" t="s">
        <v>135</v>
      </c>
      <c r="L274" s="224"/>
      <c r="M274" s="225" t="s">
        <v>1</v>
      </c>
      <c r="N274" s="226" t="s">
        <v>40</v>
      </c>
      <c r="O274" s="76"/>
      <c r="P274" s="211">
        <f>O274*H274</f>
        <v>0</v>
      </c>
      <c r="Q274" s="211">
        <v>0.0016000000000000001</v>
      </c>
      <c r="R274" s="211">
        <f>Q274*H274</f>
        <v>0.0096000000000000009</v>
      </c>
      <c r="S274" s="211">
        <v>0</v>
      </c>
      <c r="T274" s="212">
        <f>S274*H274</f>
        <v>0</v>
      </c>
      <c r="AR274" s="14" t="s">
        <v>257</v>
      </c>
      <c r="AT274" s="14" t="s">
        <v>197</v>
      </c>
      <c r="AU274" s="14" t="s">
        <v>77</v>
      </c>
      <c r="AY274" s="14" t="s">
        <v>128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4" t="s">
        <v>136</v>
      </c>
      <c r="BK274" s="213">
        <f>ROUND(I274*H274,2)</f>
        <v>0</v>
      </c>
      <c r="BL274" s="14" t="s">
        <v>196</v>
      </c>
      <c r="BM274" s="14" t="s">
        <v>748</v>
      </c>
    </row>
    <row r="275" s="1" customFormat="1" ht="16.5" customHeight="1">
      <c r="B275" s="35"/>
      <c r="C275" s="217" t="s">
        <v>749</v>
      </c>
      <c r="D275" s="217" t="s">
        <v>197</v>
      </c>
      <c r="E275" s="218" t="s">
        <v>750</v>
      </c>
      <c r="F275" s="219" t="s">
        <v>751</v>
      </c>
      <c r="G275" s="220" t="s">
        <v>747</v>
      </c>
      <c r="H275" s="221">
        <v>1</v>
      </c>
      <c r="I275" s="222"/>
      <c r="J275" s="223">
        <f>ROUND(I275*H275,2)</f>
        <v>0</v>
      </c>
      <c r="K275" s="219" t="s">
        <v>135</v>
      </c>
      <c r="L275" s="224"/>
      <c r="M275" s="225" t="s">
        <v>1</v>
      </c>
      <c r="N275" s="226" t="s">
        <v>40</v>
      </c>
      <c r="O275" s="76"/>
      <c r="P275" s="211">
        <f>O275*H275</f>
        <v>0</v>
      </c>
      <c r="Q275" s="211">
        <v>0.0023</v>
      </c>
      <c r="R275" s="211">
        <f>Q275*H275</f>
        <v>0.0023</v>
      </c>
      <c r="S275" s="211">
        <v>0</v>
      </c>
      <c r="T275" s="212">
        <f>S275*H275</f>
        <v>0</v>
      </c>
      <c r="AR275" s="14" t="s">
        <v>257</v>
      </c>
      <c r="AT275" s="14" t="s">
        <v>197</v>
      </c>
      <c r="AU275" s="14" t="s">
        <v>77</v>
      </c>
      <c r="AY275" s="14" t="s">
        <v>128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4" t="s">
        <v>136</v>
      </c>
      <c r="BK275" s="213">
        <f>ROUND(I275*H275,2)</f>
        <v>0</v>
      </c>
      <c r="BL275" s="14" t="s">
        <v>196</v>
      </c>
      <c r="BM275" s="14" t="s">
        <v>752</v>
      </c>
    </row>
    <row r="276" s="1" customFormat="1" ht="16.5" customHeight="1">
      <c r="B276" s="35"/>
      <c r="C276" s="202" t="s">
        <v>753</v>
      </c>
      <c r="D276" s="202" t="s">
        <v>131</v>
      </c>
      <c r="E276" s="203" t="s">
        <v>754</v>
      </c>
      <c r="F276" s="204" t="s">
        <v>755</v>
      </c>
      <c r="G276" s="205" t="s">
        <v>134</v>
      </c>
      <c r="H276" s="206">
        <v>12</v>
      </c>
      <c r="I276" s="207"/>
      <c r="J276" s="208">
        <f>ROUND(I276*H276,2)</f>
        <v>0</v>
      </c>
      <c r="K276" s="204" t="s">
        <v>135</v>
      </c>
      <c r="L276" s="40"/>
      <c r="M276" s="209" t="s">
        <v>1</v>
      </c>
      <c r="N276" s="210" t="s">
        <v>40</v>
      </c>
      <c r="O276" s="76"/>
      <c r="P276" s="211">
        <f>O276*H276</f>
        <v>0</v>
      </c>
      <c r="Q276" s="211">
        <v>0.00106</v>
      </c>
      <c r="R276" s="211">
        <f>Q276*H276</f>
        <v>0.012719999999999999</v>
      </c>
      <c r="S276" s="211">
        <v>0</v>
      </c>
      <c r="T276" s="212">
        <f>S276*H276</f>
        <v>0</v>
      </c>
      <c r="AR276" s="14" t="s">
        <v>196</v>
      </c>
      <c r="AT276" s="14" t="s">
        <v>131</v>
      </c>
      <c r="AU276" s="14" t="s">
        <v>77</v>
      </c>
      <c r="AY276" s="14" t="s">
        <v>128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4" t="s">
        <v>136</v>
      </c>
      <c r="BK276" s="213">
        <f>ROUND(I276*H276,2)</f>
        <v>0</v>
      </c>
      <c r="BL276" s="14" t="s">
        <v>196</v>
      </c>
      <c r="BM276" s="14" t="s">
        <v>756</v>
      </c>
    </row>
    <row r="277" s="1" customFormat="1" ht="16.5" customHeight="1">
      <c r="B277" s="35"/>
      <c r="C277" s="202" t="s">
        <v>757</v>
      </c>
      <c r="D277" s="202" t="s">
        <v>131</v>
      </c>
      <c r="E277" s="203" t="s">
        <v>758</v>
      </c>
      <c r="F277" s="204" t="s">
        <v>759</v>
      </c>
      <c r="G277" s="205" t="s">
        <v>194</v>
      </c>
      <c r="H277" s="206">
        <v>54.700000000000003</v>
      </c>
      <c r="I277" s="207"/>
      <c r="J277" s="208">
        <f>ROUND(I277*H277,2)</f>
        <v>0</v>
      </c>
      <c r="K277" s="204" t="s">
        <v>135</v>
      </c>
      <c r="L277" s="40"/>
      <c r="M277" s="209" t="s">
        <v>1</v>
      </c>
      <c r="N277" s="210" t="s">
        <v>40</v>
      </c>
      <c r="O277" s="76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AR277" s="14" t="s">
        <v>196</v>
      </c>
      <c r="AT277" s="14" t="s">
        <v>131</v>
      </c>
      <c r="AU277" s="14" t="s">
        <v>77</v>
      </c>
      <c r="AY277" s="14" t="s">
        <v>128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4" t="s">
        <v>136</v>
      </c>
      <c r="BK277" s="213">
        <f>ROUND(I277*H277,2)</f>
        <v>0</v>
      </c>
      <c r="BL277" s="14" t="s">
        <v>196</v>
      </c>
      <c r="BM277" s="14" t="s">
        <v>760</v>
      </c>
    </row>
    <row r="278" s="1" customFormat="1" ht="16.5" customHeight="1">
      <c r="B278" s="35"/>
      <c r="C278" s="202" t="s">
        <v>761</v>
      </c>
      <c r="D278" s="202" t="s">
        <v>131</v>
      </c>
      <c r="E278" s="203" t="s">
        <v>762</v>
      </c>
      <c r="F278" s="204" t="s">
        <v>763</v>
      </c>
      <c r="G278" s="205" t="s">
        <v>764</v>
      </c>
      <c r="H278" s="206">
        <v>28</v>
      </c>
      <c r="I278" s="207"/>
      <c r="J278" s="208">
        <f>ROUND(I278*H278,2)</f>
        <v>0</v>
      </c>
      <c r="K278" s="204" t="s">
        <v>135</v>
      </c>
      <c r="L278" s="40"/>
      <c r="M278" s="209" t="s">
        <v>1</v>
      </c>
      <c r="N278" s="210" t="s">
        <v>40</v>
      </c>
      <c r="O278" s="76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AR278" s="14" t="s">
        <v>196</v>
      </c>
      <c r="AT278" s="14" t="s">
        <v>131</v>
      </c>
      <c r="AU278" s="14" t="s">
        <v>77</v>
      </c>
      <c r="AY278" s="14" t="s">
        <v>128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4" t="s">
        <v>136</v>
      </c>
      <c r="BK278" s="213">
        <f>ROUND(I278*H278,2)</f>
        <v>0</v>
      </c>
      <c r="BL278" s="14" t="s">
        <v>196</v>
      </c>
      <c r="BM278" s="14" t="s">
        <v>765</v>
      </c>
    </row>
    <row r="279" s="1" customFormat="1" ht="22.5" customHeight="1">
      <c r="B279" s="35"/>
      <c r="C279" s="202" t="s">
        <v>766</v>
      </c>
      <c r="D279" s="202" t="s">
        <v>131</v>
      </c>
      <c r="E279" s="203" t="s">
        <v>767</v>
      </c>
      <c r="F279" s="204" t="s">
        <v>768</v>
      </c>
      <c r="G279" s="205" t="s">
        <v>134</v>
      </c>
      <c r="H279" s="206">
        <v>2</v>
      </c>
      <c r="I279" s="207"/>
      <c r="J279" s="208">
        <f>ROUND(I279*H279,2)</f>
        <v>0</v>
      </c>
      <c r="K279" s="204" t="s">
        <v>135</v>
      </c>
      <c r="L279" s="40"/>
      <c r="M279" s="209" t="s">
        <v>1</v>
      </c>
      <c r="N279" s="210" t="s">
        <v>40</v>
      </c>
      <c r="O279" s="76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AR279" s="14" t="s">
        <v>196</v>
      </c>
      <c r="AT279" s="14" t="s">
        <v>131</v>
      </c>
      <c r="AU279" s="14" t="s">
        <v>77</v>
      </c>
      <c r="AY279" s="14" t="s">
        <v>128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4" t="s">
        <v>136</v>
      </c>
      <c r="BK279" s="213">
        <f>ROUND(I279*H279,2)</f>
        <v>0</v>
      </c>
      <c r="BL279" s="14" t="s">
        <v>196</v>
      </c>
      <c r="BM279" s="14" t="s">
        <v>769</v>
      </c>
    </row>
    <row r="280" s="1" customFormat="1" ht="22.5" customHeight="1">
      <c r="B280" s="35"/>
      <c r="C280" s="202" t="s">
        <v>770</v>
      </c>
      <c r="D280" s="202" t="s">
        <v>131</v>
      </c>
      <c r="E280" s="203" t="s">
        <v>771</v>
      </c>
      <c r="F280" s="204" t="s">
        <v>772</v>
      </c>
      <c r="G280" s="205" t="s">
        <v>189</v>
      </c>
      <c r="H280" s="206">
        <v>2.593</v>
      </c>
      <c r="I280" s="207"/>
      <c r="J280" s="208">
        <f>ROUND(I280*H280,2)</f>
        <v>0</v>
      </c>
      <c r="K280" s="204" t="s">
        <v>135</v>
      </c>
      <c r="L280" s="40"/>
      <c r="M280" s="209" t="s">
        <v>1</v>
      </c>
      <c r="N280" s="210" t="s">
        <v>40</v>
      </c>
      <c r="O280" s="7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AR280" s="14" t="s">
        <v>196</v>
      </c>
      <c r="AT280" s="14" t="s">
        <v>131</v>
      </c>
      <c r="AU280" s="14" t="s">
        <v>77</v>
      </c>
      <c r="AY280" s="14" t="s">
        <v>128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4" t="s">
        <v>136</v>
      </c>
      <c r="BK280" s="213">
        <f>ROUND(I280*H280,2)</f>
        <v>0</v>
      </c>
      <c r="BL280" s="14" t="s">
        <v>196</v>
      </c>
      <c r="BM280" s="14" t="s">
        <v>773</v>
      </c>
    </row>
    <row r="281" s="10" customFormat="1" ht="22.8" customHeight="1">
      <c r="B281" s="186"/>
      <c r="C281" s="187"/>
      <c r="D281" s="188" t="s">
        <v>66</v>
      </c>
      <c r="E281" s="200" t="s">
        <v>774</v>
      </c>
      <c r="F281" s="200" t="s">
        <v>775</v>
      </c>
      <c r="G281" s="187"/>
      <c r="H281" s="187"/>
      <c r="I281" s="190"/>
      <c r="J281" s="201">
        <f>BK281</f>
        <v>0</v>
      </c>
      <c r="K281" s="187"/>
      <c r="L281" s="192"/>
      <c r="M281" s="193"/>
      <c r="N281" s="194"/>
      <c r="O281" s="194"/>
      <c r="P281" s="195">
        <f>SUM(P282:P294)</f>
        <v>0</v>
      </c>
      <c r="Q281" s="194"/>
      <c r="R281" s="195">
        <f>SUM(R282:R294)</f>
        <v>0.035087999999999994</v>
      </c>
      <c r="S281" s="194"/>
      <c r="T281" s="196">
        <f>SUM(T282:T294)</f>
        <v>7.2763610000000005</v>
      </c>
      <c r="AR281" s="197" t="s">
        <v>77</v>
      </c>
      <c r="AT281" s="198" t="s">
        <v>66</v>
      </c>
      <c r="AU281" s="198" t="s">
        <v>75</v>
      </c>
      <c r="AY281" s="197" t="s">
        <v>128</v>
      </c>
      <c r="BK281" s="199">
        <f>SUM(BK282:BK294)</f>
        <v>0</v>
      </c>
    </row>
    <row r="282" s="1" customFormat="1" ht="16.5" customHeight="1">
      <c r="B282" s="35"/>
      <c r="C282" s="202" t="s">
        <v>776</v>
      </c>
      <c r="D282" s="202" t="s">
        <v>131</v>
      </c>
      <c r="E282" s="203" t="s">
        <v>777</v>
      </c>
      <c r="F282" s="204" t="s">
        <v>778</v>
      </c>
      <c r="G282" s="205" t="s">
        <v>194</v>
      </c>
      <c r="H282" s="206">
        <v>123</v>
      </c>
      <c r="I282" s="207"/>
      <c r="J282" s="208">
        <f>ROUND(I282*H282,2)</f>
        <v>0</v>
      </c>
      <c r="K282" s="204" t="s">
        <v>135</v>
      </c>
      <c r="L282" s="40"/>
      <c r="M282" s="209" t="s">
        <v>1</v>
      </c>
      <c r="N282" s="210" t="s">
        <v>40</v>
      </c>
      <c r="O282" s="76"/>
      <c r="P282" s="211">
        <f>O282*H282</f>
        <v>0</v>
      </c>
      <c r="Q282" s="211">
        <v>0.00012</v>
      </c>
      <c r="R282" s="211">
        <f>Q282*H282</f>
        <v>0.014760000000000001</v>
      </c>
      <c r="S282" s="211">
        <v>0</v>
      </c>
      <c r="T282" s="212">
        <f>S282*H282</f>
        <v>0</v>
      </c>
      <c r="AR282" s="14" t="s">
        <v>196</v>
      </c>
      <c r="AT282" s="14" t="s">
        <v>131</v>
      </c>
      <c r="AU282" s="14" t="s">
        <v>77</v>
      </c>
      <c r="AY282" s="14" t="s">
        <v>128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4" t="s">
        <v>136</v>
      </c>
      <c r="BK282" s="213">
        <f>ROUND(I282*H282,2)</f>
        <v>0</v>
      </c>
      <c r="BL282" s="14" t="s">
        <v>196</v>
      </c>
      <c r="BM282" s="14" t="s">
        <v>779</v>
      </c>
    </row>
    <row r="283" s="1" customFormat="1" ht="16.5" customHeight="1">
      <c r="B283" s="35"/>
      <c r="C283" s="202" t="s">
        <v>780</v>
      </c>
      <c r="D283" s="202" t="s">
        <v>131</v>
      </c>
      <c r="E283" s="203" t="s">
        <v>781</v>
      </c>
      <c r="F283" s="204" t="s">
        <v>782</v>
      </c>
      <c r="G283" s="205" t="s">
        <v>149</v>
      </c>
      <c r="H283" s="206">
        <v>395</v>
      </c>
      <c r="I283" s="207"/>
      <c r="J283" s="208">
        <f>ROUND(I283*H283,2)</f>
        <v>0</v>
      </c>
      <c r="K283" s="204" t="s">
        <v>135</v>
      </c>
      <c r="L283" s="40"/>
      <c r="M283" s="209" t="s">
        <v>1</v>
      </c>
      <c r="N283" s="210" t="s">
        <v>40</v>
      </c>
      <c r="O283" s="76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AR283" s="14" t="s">
        <v>196</v>
      </c>
      <c r="AT283" s="14" t="s">
        <v>131</v>
      </c>
      <c r="AU283" s="14" t="s">
        <v>77</v>
      </c>
      <c r="AY283" s="14" t="s">
        <v>128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4" t="s">
        <v>136</v>
      </c>
      <c r="BK283" s="213">
        <f>ROUND(I283*H283,2)</f>
        <v>0</v>
      </c>
      <c r="BL283" s="14" t="s">
        <v>196</v>
      </c>
      <c r="BM283" s="14" t="s">
        <v>783</v>
      </c>
    </row>
    <row r="284" s="1" customFormat="1" ht="16.5" customHeight="1">
      <c r="B284" s="35"/>
      <c r="C284" s="202" t="s">
        <v>784</v>
      </c>
      <c r="D284" s="202" t="s">
        <v>131</v>
      </c>
      <c r="E284" s="203" t="s">
        <v>785</v>
      </c>
      <c r="F284" s="204" t="s">
        <v>786</v>
      </c>
      <c r="G284" s="205" t="s">
        <v>149</v>
      </c>
      <c r="H284" s="206">
        <v>395</v>
      </c>
      <c r="I284" s="207"/>
      <c r="J284" s="208">
        <f>ROUND(I284*H284,2)</f>
        <v>0</v>
      </c>
      <c r="K284" s="204" t="s">
        <v>135</v>
      </c>
      <c r="L284" s="40"/>
      <c r="M284" s="209" t="s">
        <v>1</v>
      </c>
      <c r="N284" s="210" t="s">
        <v>40</v>
      </c>
      <c r="O284" s="76"/>
      <c r="P284" s="211">
        <f>O284*H284</f>
        <v>0</v>
      </c>
      <c r="Q284" s="211">
        <v>0</v>
      </c>
      <c r="R284" s="211">
        <f>Q284*H284</f>
        <v>0</v>
      </c>
      <c r="S284" s="211">
        <v>0.017780000000000001</v>
      </c>
      <c r="T284" s="212">
        <f>S284*H284</f>
        <v>7.0231000000000003</v>
      </c>
      <c r="AR284" s="14" t="s">
        <v>196</v>
      </c>
      <c r="AT284" s="14" t="s">
        <v>131</v>
      </c>
      <c r="AU284" s="14" t="s">
        <v>77</v>
      </c>
      <c r="AY284" s="14" t="s">
        <v>128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4" t="s">
        <v>136</v>
      </c>
      <c r="BK284" s="213">
        <f>ROUND(I284*H284,2)</f>
        <v>0</v>
      </c>
      <c r="BL284" s="14" t="s">
        <v>196</v>
      </c>
      <c r="BM284" s="14" t="s">
        <v>787</v>
      </c>
    </row>
    <row r="285" s="1" customFormat="1">
      <c r="B285" s="35"/>
      <c r="C285" s="36"/>
      <c r="D285" s="214" t="s">
        <v>145</v>
      </c>
      <c r="E285" s="36"/>
      <c r="F285" s="215" t="s">
        <v>788</v>
      </c>
      <c r="G285" s="36"/>
      <c r="H285" s="36"/>
      <c r="I285" s="128"/>
      <c r="J285" s="36"/>
      <c r="K285" s="36"/>
      <c r="L285" s="40"/>
      <c r="M285" s="216"/>
      <c r="N285" s="76"/>
      <c r="O285" s="76"/>
      <c r="P285" s="76"/>
      <c r="Q285" s="76"/>
      <c r="R285" s="76"/>
      <c r="S285" s="76"/>
      <c r="T285" s="77"/>
      <c r="AT285" s="14" t="s">
        <v>145</v>
      </c>
      <c r="AU285" s="14" t="s">
        <v>77</v>
      </c>
    </row>
    <row r="286" s="1" customFormat="1" ht="16.5" customHeight="1">
      <c r="B286" s="35"/>
      <c r="C286" s="202" t="s">
        <v>789</v>
      </c>
      <c r="D286" s="202" t="s">
        <v>131</v>
      </c>
      <c r="E286" s="203" t="s">
        <v>790</v>
      </c>
      <c r="F286" s="204" t="s">
        <v>791</v>
      </c>
      <c r="G286" s="205" t="s">
        <v>149</v>
      </c>
      <c r="H286" s="206">
        <v>395</v>
      </c>
      <c r="I286" s="207"/>
      <c r="J286" s="208">
        <f>ROUND(I286*H286,2)</f>
        <v>0</v>
      </c>
      <c r="K286" s="204" t="s">
        <v>135</v>
      </c>
      <c r="L286" s="40"/>
      <c r="M286" s="209" t="s">
        <v>1</v>
      </c>
      <c r="N286" s="210" t="s">
        <v>40</v>
      </c>
      <c r="O286" s="76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AR286" s="14" t="s">
        <v>196</v>
      </c>
      <c r="AT286" s="14" t="s">
        <v>131</v>
      </c>
      <c r="AU286" s="14" t="s">
        <v>77</v>
      </c>
      <c r="AY286" s="14" t="s">
        <v>128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4" t="s">
        <v>136</v>
      </c>
      <c r="BK286" s="213">
        <f>ROUND(I286*H286,2)</f>
        <v>0</v>
      </c>
      <c r="BL286" s="14" t="s">
        <v>196</v>
      </c>
      <c r="BM286" s="14" t="s">
        <v>792</v>
      </c>
    </row>
    <row r="287" s="1" customFormat="1" ht="16.5" customHeight="1">
      <c r="B287" s="35"/>
      <c r="C287" s="202" t="s">
        <v>793</v>
      </c>
      <c r="D287" s="202" t="s">
        <v>131</v>
      </c>
      <c r="E287" s="203" t="s">
        <v>794</v>
      </c>
      <c r="F287" s="204" t="s">
        <v>795</v>
      </c>
      <c r="G287" s="205" t="s">
        <v>194</v>
      </c>
      <c r="H287" s="206">
        <v>54.700000000000003</v>
      </c>
      <c r="I287" s="207"/>
      <c r="J287" s="208">
        <f>ROUND(I287*H287,2)</f>
        <v>0</v>
      </c>
      <c r="K287" s="204" t="s">
        <v>135</v>
      </c>
      <c r="L287" s="40"/>
      <c r="M287" s="209" t="s">
        <v>1</v>
      </c>
      <c r="N287" s="210" t="s">
        <v>40</v>
      </c>
      <c r="O287" s="76"/>
      <c r="P287" s="211">
        <f>O287*H287</f>
        <v>0</v>
      </c>
      <c r="Q287" s="211">
        <v>0</v>
      </c>
      <c r="R287" s="211">
        <f>Q287*H287</f>
        <v>0</v>
      </c>
      <c r="S287" s="211">
        <v>0.0046299999999999996</v>
      </c>
      <c r="T287" s="212">
        <f>S287*H287</f>
        <v>0.25326100000000001</v>
      </c>
      <c r="AR287" s="14" t="s">
        <v>196</v>
      </c>
      <c r="AT287" s="14" t="s">
        <v>131</v>
      </c>
      <c r="AU287" s="14" t="s">
        <v>77</v>
      </c>
      <c r="AY287" s="14" t="s">
        <v>128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4" t="s">
        <v>136</v>
      </c>
      <c r="BK287" s="213">
        <f>ROUND(I287*H287,2)</f>
        <v>0</v>
      </c>
      <c r="BL287" s="14" t="s">
        <v>196</v>
      </c>
      <c r="BM287" s="14" t="s">
        <v>796</v>
      </c>
    </row>
    <row r="288" s="1" customFormat="1" ht="16.5" customHeight="1">
      <c r="B288" s="35"/>
      <c r="C288" s="202" t="s">
        <v>797</v>
      </c>
      <c r="D288" s="202" t="s">
        <v>131</v>
      </c>
      <c r="E288" s="203" t="s">
        <v>798</v>
      </c>
      <c r="F288" s="204" t="s">
        <v>799</v>
      </c>
      <c r="G288" s="205" t="s">
        <v>194</v>
      </c>
      <c r="H288" s="206">
        <v>20</v>
      </c>
      <c r="I288" s="207"/>
      <c r="J288" s="208">
        <f>ROUND(I288*H288,2)</f>
        <v>0</v>
      </c>
      <c r="K288" s="204" t="s">
        <v>135</v>
      </c>
      <c r="L288" s="40"/>
      <c r="M288" s="209" t="s">
        <v>1</v>
      </c>
      <c r="N288" s="210" t="s">
        <v>40</v>
      </c>
      <c r="O288" s="76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AR288" s="14" t="s">
        <v>196</v>
      </c>
      <c r="AT288" s="14" t="s">
        <v>131</v>
      </c>
      <c r="AU288" s="14" t="s">
        <v>77</v>
      </c>
      <c r="AY288" s="14" t="s">
        <v>128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4" t="s">
        <v>136</v>
      </c>
      <c r="BK288" s="213">
        <f>ROUND(I288*H288,2)</f>
        <v>0</v>
      </c>
      <c r="BL288" s="14" t="s">
        <v>196</v>
      </c>
      <c r="BM288" s="14" t="s">
        <v>800</v>
      </c>
    </row>
    <row r="289" s="1" customFormat="1" ht="16.5" customHeight="1">
      <c r="B289" s="35"/>
      <c r="C289" s="202" t="s">
        <v>801</v>
      </c>
      <c r="D289" s="202" t="s">
        <v>131</v>
      </c>
      <c r="E289" s="203" t="s">
        <v>802</v>
      </c>
      <c r="F289" s="204" t="s">
        <v>803</v>
      </c>
      <c r="G289" s="205" t="s">
        <v>149</v>
      </c>
      <c r="H289" s="206">
        <v>132</v>
      </c>
      <c r="I289" s="207"/>
      <c r="J289" s="208">
        <f>ROUND(I289*H289,2)</f>
        <v>0</v>
      </c>
      <c r="K289" s="204" t="s">
        <v>135</v>
      </c>
      <c r="L289" s="40"/>
      <c r="M289" s="209" t="s">
        <v>1</v>
      </c>
      <c r="N289" s="210" t="s">
        <v>40</v>
      </c>
      <c r="O289" s="76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AR289" s="14" t="s">
        <v>196</v>
      </c>
      <c r="AT289" s="14" t="s">
        <v>131</v>
      </c>
      <c r="AU289" s="14" t="s">
        <v>77</v>
      </c>
      <c r="AY289" s="14" t="s">
        <v>128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4" t="s">
        <v>136</v>
      </c>
      <c r="BK289" s="213">
        <f>ROUND(I289*H289,2)</f>
        <v>0</v>
      </c>
      <c r="BL289" s="14" t="s">
        <v>196</v>
      </c>
      <c r="BM289" s="14" t="s">
        <v>804</v>
      </c>
    </row>
    <row r="290" s="1" customFormat="1">
      <c r="B290" s="35"/>
      <c r="C290" s="36"/>
      <c r="D290" s="214" t="s">
        <v>145</v>
      </c>
      <c r="E290" s="36"/>
      <c r="F290" s="215" t="s">
        <v>805</v>
      </c>
      <c r="G290" s="36"/>
      <c r="H290" s="36"/>
      <c r="I290" s="128"/>
      <c r="J290" s="36"/>
      <c r="K290" s="36"/>
      <c r="L290" s="40"/>
      <c r="M290" s="216"/>
      <c r="N290" s="76"/>
      <c r="O290" s="76"/>
      <c r="P290" s="76"/>
      <c r="Q290" s="76"/>
      <c r="R290" s="76"/>
      <c r="S290" s="76"/>
      <c r="T290" s="77"/>
      <c r="AT290" s="14" t="s">
        <v>145</v>
      </c>
      <c r="AU290" s="14" t="s">
        <v>77</v>
      </c>
    </row>
    <row r="291" s="1" customFormat="1" ht="22.5" customHeight="1">
      <c r="B291" s="35"/>
      <c r="C291" s="217" t="s">
        <v>806</v>
      </c>
      <c r="D291" s="217" t="s">
        <v>197</v>
      </c>
      <c r="E291" s="218" t="s">
        <v>807</v>
      </c>
      <c r="F291" s="219" t="s">
        <v>808</v>
      </c>
      <c r="G291" s="220" t="s">
        <v>149</v>
      </c>
      <c r="H291" s="221">
        <v>145.19999999999999</v>
      </c>
      <c r="I291" s="222"/>
      <c r="J291" s="223">
        <f>ROUND(I291*H291,2)</f>
        <v>0</v>
      </c>
      <c r="K291" s="219" t="s">
        <v>135</v>
      </c>
      <c r="L291" s="224"/>
      <c r="M291" s="225" t="s">
        <v>1</v>
      </c>
      <c r="N291" s="226" t="s">
        <v>40</v>
      </c>
      <c r="O291" s="76"/>
      <c r="P291" s="211">
        <f>O291*H291</f>
        <v>0</v>
      </c>
      <c r="Q291" s="211">
        <v>0.00013999999999999999</v>
      </c>
      <c r="R291" s="211">
        <f>Q291*H291</f>
        <v>0.020327999999999995</v>
      </c>
      <c r="S291" s="211">
        <v>0</v>
      </c>
      <c r="T291" s="212">
        <f>S291*H291</f>
        <v>0</v>
      </c>
      <c r="AR291" s="14" t="s">
        <v>257</v>
      </c>
      <c r="AT291" s="14" t="s">
        <v>197</v>
      </c>
      <c r="AU291" s="14" t="s">
        <v>77</v>
      </c>
      <c r="AY291" s="14" t="s">
        <v>128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4" t="s">
        <v>136</v>
      </c>
      <c r="BK291" s="213">
        <f>ROUND(I291*H291,2)</f>
        <v>0</v>
      </c>
      <c r="BL291" s="14" t="s">
        <v>196</v>
      </c>
      <c r="BM291" s="14" t="s">
        <v>809</v>
      </c>
    </row>
    <row r="292" s="1" customFormat="1">
      <c r="B292" s="35"/>
      <c r="C292" s="36"/>
      <c r="D292" s="214" t="s">
        <v>145</v>
      </c>
      <c r="E292" s="36"/>
      <c r="F292" s="215" t="s">
        <v>810</v>
      </c>
      <c r="G292" s="36"/>
      <c r="H292" s="36"/>
      <c r="I292" s="128"/>
      <c r="J292" s="36"/>
      <c r="K292" s="36"/>
      <c r="L292" s="40"/>
      <c r="M292" s="216"/>
      <c r="N292" s="76"/>
      <c r="O292" s="76"/>
      <c r="P292" s="76"/>
      <c r="Q292" s="76"/>
      <c r="R292" s="76"/>
      <c r="S292" s="76"/>
      <c r="T292" s="77"/>
      <c r="AT292" s="14" t="s">
        <v>145</v>
      </c>
      <c r="AU292" s="14" t="s">
        <v>77</v>
      </c>
    </row>
    <row r="293" s="11" customFormat="1">
      <c r="B293" s="227"/>
      <c r="C293" s="228"/>
      <c r="D293" s="214" t="s">
        <v>343</v>
      </c>
      <c r="E293" s="237" t="s">
        <v>1</v>
      </c>
      <c r="F293" s="229" t="s">
        <v>811</v>
      </c>
      <c r="G293" s="228"/>
      <c r="H293" s="230">
        <v>145.19999999999999</v>
      </c>
      <c r="I293" s="231"/>
      <c r="J293" s="228"/>
      <c r="K293" s="228"/>
      <c r="L293" s="232"/>
      <c r="M293" s="233"/>
      <c r="N293" s="234"/>
      <c r="O293" s="234"/>
      <c r="P293" s="234"/>
      <c r="Q293" s="234"/>
      <c r="R293" s="234"/>
      <c r="S293" s="234"/>
      <c r="T293" s="235"/>
      <c r="AT293" s="236" t="s">
        <v>343</v>
      </c>
      <c r="AU293" s="236" t="s">
        <v>77</v>
      </c>
      <c r="AV293" s="11" t="s">
        <v>77</v>
      </c>
      <c r="AW293" s="11" t="s">
        <v>30</v>
      </c>
      <c r="AX293" s="11" t="s">
        <v>75</v>
      </c>
      <c r="AY293" s="236" t="s">
        <v>128</v>
      </c>
    </row>
    <row r="294" s="1" customFormat="1" ht="22.5" customHeight="1">
      <c r="B294" s="35"/>
      <c r="C294" s="202" t="s">
        <v>812</v>
      </c>
      <c r="D294" s="202" t="s">
        <v>131</v>
      </c>
      <c r="E294" s="203" t="s">
        <v>813</v>
      </c>
      <c r="F294" s="204" t="s">
        <v>814</v>
      </c>
      <c r="G294" s="205" t="s">
        <v>189</v>
      </c>
      <c r="H294" s="206">
        <v>1.036</v>
      </c>
      <c r="I294" s="207"/>
      <c r="J294" s="208">
        <f>ROUND(I294*H294,2)</f>
        <v>0</v>
      </c>
      <c r="K294" s="204" t="s">
        <v>135</v>
      </c>
      <c r="L294" s="40"/>
      <c r="M294" s="209" t="s">
        <v>1</v>
      </c>
      <c r="N294" s="210" t="s">
        <v>40</v>
      </c>
      <c r="O294" s="76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AR294" s="14" t="s">
        <v>196</v>
      </c>
      <c r="AT294" s="14" t="s">
        <v>131</v>
      </c>
      <c r="AU294" s="14" t="s">
        <v>77</v>
      </c>
      <c r="AY294" s="14" t="s">
        <v>128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4" t="s">
        <v>136</v>
      </c>
      <c r="BK294" s="213">
        <f>ROUND(I294*H294,2)</f>
        <v>0</v>
      </c>
      <c r="BL294" s="14" t="s">
        <v>196</v>
      </c>
      <c r="BM294" s="14" t="s">
        <v>815</v>
      </c>
    </row>
    <row r="295" s="10" customFormat="1" ht="22.8" customHeight="1">
      <c r="B295" s="186"/>
      <c r="C295" s="187"/>
      <c r="D295" s="188" t="s">
        <v>66</v>
      </c>
      <c r="E295" s="200" t="s">
        <v>816</v>
      </c>
      <c r="F295" s="200" t="s">
        <v>817</v>
      </c>
      <c r="G295" s="187"/>
      <c r="H295" s="187"/>
      <c r="I295" s="190"/>
      <c r="J295" s="201">
        <f>BK295</f>
        <v>0</v>
      </c>
      <c r="K295" s="187"/>
      <c r="L295" s="192"/>
      <c r="M295" s="193"/>
      <c r="N295" s="194"/>
      <c r="O295" s="194"/>
      <c r="P295" s="195">
        <f>SUM(P296:P366)</f>
        <v>0</v>
      </c>
      <c r="Q295" s="194"/>
      <c r="R295" s="195">
        <f>SUM(R296:R366)</f>
        <v>1.6824828000000001</v>
      </c>
      <c r="S295" s="194"/>
      <c r="T295" s="196">
        <f>SUM(T296:T366)</f>
        <v>0</v>
      </c>
      <c r="AR295" s="197" t="s">
        <v>77</v>
      </c>
      <c r="AT295" s="198" t="s">
        <v>66</v>
      </c>
      <c r="AU295" s="198" t="s">
        <v>75</v>
      </c>
      <c r="AY295" s="197" t="s">
        <v>128</v>
      </c>
      <c r="BK295" s="199">
        <f>SUM(BK296:BK366)</f>
        <v>0</v>
      </c>
    </row>
    <row r="296" s="1" customFormat="1" ht="16.5" customHeight="1">
      <c r="B296" s="35"/>
      <c r="C296" s="202" t="s">
        <v>818</v>
      </c>
      <c r="D296" s="202" t="s">
        <v>131</v>
      </c>
      <c r="E296" s="203" t="s">
        <v>819</v>
      </c>
      <c r="F296" s="204" t="s">
        <v>820</v>
      </c>
      <c r="G296" s="205" t="s">
        <v>134</v>
      </c>
      <c r="H296" s="206">
        <v>7</v>
      </c>
      <c r="I296" s="207"/>
      <c r="J296" s="208">
        <f>ROUND(I296*H296,2)</f>
        <v>0</v>
      </c>
      <c r="K296" s="204" t="s">
        <v>135</v>
      </c>
      <c r="L296" s="40"/>
      <c r="M296" s="209" t="s">
        <v>1</v>
      </c>
      <c r="N296" s="210" t="s">
        <v>40</v>
      </c>
      <c r="O296" s="76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AR296" s="14" t="s">
        <v>196</v>
      </c>
      <c r="AT296" s="14" t="s">
        <v>131</v>
      </c>
      <c r="AU296" s="14" t="s">
        <v>77</v>
      </c>
      <c r="AY296" s="14" t="s">
        <v>128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4" t="s">
        <v>136</v>
      </c>
      <c r="BK296" s="213">
        <f>ROUND(I296*H296,2)</f>
        <v>0</v>
      </c>
      <c r="BL296" s="14" t="s">
        <v>196</v>
      </c>
      <c r="BM296" s="14" t="s">
        <v>821</v>
      </c>
    </row>
    <row r="297" s="1" customFormat="1" ht="16.5" customHeight="1">
      <c r="B297" s="35"/>
      <c r="C297" s="202" t="s">
        <v>822</v>
      </c>
      <c r="D297" s="202" t="s">
        <v>131</v>
      </c>
      <c r="E297" s="203" t="s">
        <v>823</v>
      </c>
      <c r="F297" s="204" t="s">
        <v>824</v>
      </c>
      <c r="G297" s="205" t="s">
        <v>134</v>
      </c>
      <c r="H297" s="206">
        <v>9</v>
      </c>
      <c r="I297" s="207"/>
      <c r="J297" s="208">
        <f>ROUND(I297*H297,2)</f>
        <v>0</v>
      </c>
      <c r="K297" s="204" t="s">
        <v>135</v>
      </c>
      <c r="L297" s="40"/>
      <c r="M297" s="209" t="s">
        <v>1</v>
      </c>
      <c r="N297" s="210" t="s">
        <v>40</v>
      </c>
      <c r="O297" s="76"/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AR297" s="14" t="s">
        <v>196</v>
      </c>
      <c r="AT297" s="14" t="s">
        <v>131</v>
      </c>
      <c r="AU297" s="14" t="s">
        <v>77</v>
      </c>
      <c r="AY297" s="14" t="s">
        <v>128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4" t="s">
        <v>136</v>
      </c>
      <c r="BK297" s="213">
        <f>ROUND(I297*H297,2)</f>
        <v>0</v>
      </c>
      <c r="BL297" s="14" t="s">
        <v>196</v>
      </c>
      <c r="BM297" s="14" t="s">
        <v>825</v>
      </c>
    </row>
    <row r="298" s="1" customFormat="1" ht="16.5" customHeight="1">
      <c r="B298" s="35"/>
      <c r="C298" s="202" t="s">
        <v>826</v>
      </c>
      <c r="D298" s="202" t="s">
        <v>131</v>
      </c>
      <c r="E298" s="203" t="s">
        <v>827</v>
      </c>
      <c r="F298" s="204" t="s">
        <v>828</v>
      </c>
      <c r="G298" s="205" t="s">
        <v>134</v>
      </c>
      <c r="H298" s="206">
        <v>3</v>
      </c>
      <c r="I298" s="207"/>
      <c r="J298" s="208">
        <f>ROUND(I298*H298,2)</f>
        <v>0</v>
      </c>
      <c r="K298" s="204" t="s">
        <v>135</v>
      </c>
      <c r="L298" s="40"/>
      <c r="M298" s="209" t="s">
        <v>1</v>
      </c>
      <c r="N298" s="210" t="s">
        <v>40</v>
      </c>
      <c r="O298" s="76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AR298" s="14" t="s">
        <v>196</v>
      </c>
      <c r="AT298" s="14" t="s">
        <v>131</v>
      </c>
      <c r="AU298" s="14" t="s">
        <v>77</v>
      </c>
      <c r="AY298" s="14" t="s">
        <v>128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4" t="s">
        <v>136</v>
      </c>
      <c r="BK298" s="213">
        <f>ROUND(I298*H298,2)</f>
        <v>0</v>
      </c>
      <c r="BL298" s="14" t="s">
        <v>196</v>
      </c>
      <c r="BM298" s="14" t="s">
        <v>829</v>
      </c>
    </row>
    <row r="299" s="1" customFormat="1" ht="16.5" customHeight="1">
      <c r="B299" s="35"/>
      <c r="C299" s="202" t="s">
        <v>830</v>
      </c>
      <c r="D299" s="202" t="s">
        <v>131</v>
      </c>
      <c r="E299" s="203" t="s">
        <v>831</v>
      </c>
      <c r="F299" s="204" t="s">
        <v>832</v>
      </c>
      <c r="G299" s="205" t="s">
        <v>134</v>
      </c>
      <c r="H299" s="206">
        <v>15</v>
      </c>
      <c r="I299" s="207"/>
      <c r="J299" s="208">
        <f>ROUND(I299*H299,2)</f>
        <v>0</v>
      </c>
      <c r="K299" s="204" t="s">
        <v>135</v>
      </c>
      <c r="L299" s="40"/>
      <c r="M299" s="209" t="s">
        <v>1</v>
      </c>
      <c r="N299" s="210" t="s">
        <v>40</v>
      </c>
      <c r="O299" s="76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AR299" s="14" t="s">
        <v>196</v>
      </c>
      <c r="AT299" s="14" t="s">
        <v>131</v>
      </c>
      <c r="AU299" s="14" t="s">
        <v>77</v>
      </c>
      <c r="AY299" s="14" t="s">
        <v>128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14" t="s">
        <v>136</v>
      </c>
      <c r="BK299" s="213">
        <f>ROUND(I299*H299,2)</f>
        <v>0</v>
      </c>
      <c r="BL299" s="14" t="s">
        <v>196</v>
      </c>
      <c r="BM299" s="14" t="s">
        <v>833</v>
      </c>
    </row>
    <row r="300" s="1" customFormat="1" ht="22.5" customHeight="1">
      <c r="B300" s="35"/>
      <c r="C300" s="202" t="s">
        <v>834</v>
      </c>
      <c r="D300" s="202" t="s">
        <v>131</v>
      </c>
      <c r="E300" s="203" t="s">
        <v>835</v>
      </c>
      <c r="F300" s="204" t="s">
        <v>836</v>
      </c>
      <c r="G300" s="205" t="s">
        <v>134</v>
      </c>
      <c r="H300" s="206">
        <v>10</v>
      </c>
      <c r="I300" s="207"/>
      <c r="J300" s="208">
        <f>ROUND(I300*H300,2)</f>
        <v>0</v>
      </c>
      <c r="K300" s="204" t="s">
        <v>135</v>
      </c>
      <c r="L300" s="40"/>
      <c r="M300" s="209" t="s">
        <v>1</v>
      </c>
      <c r="N300" s="210" t="s">
        <v>40</v>
      </c>
      <c r="O300" s="76"/>
      <c r="P300" s="211">
        <f>O300*H300</f>
        <v>0</v>
      </c>
      <c r="Q300" s="211">
        <v>0</v>
      </c>
      <c r="R300" s="211">
        <f>Q300*H300</f>
        <v>0</v>
      </c>
      <c r="S300" s="211">
        <v>0</v>
      </c>
      <c r="T300" s="212">
        <f>S300*H300</f>
        <v>0</v>
      </c>
      <c r="AR300" s="14" t="s">
        <v>196</v>
      </c>
      <c r="AT300" s="14" t="s">
        <v>131</v>
      </c>
      <c r="AU300" s="14" t="s">
        <v>77</v>
      </c>
      <c r="AY300" s="14" t="s">
        <v>128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4" t="s">
        <v>136</v>
      </c>
      <c r="BK300" s="213">
        <f>ROUND(I300*H300,2)</f>
        <v>0</v>
      </c>
      <c r="BL300" s="14" t="s">
        <v>196</v>
      </c>
      <c r="BM300" s="14" t="s">
        <v>837</v>
      </c>
    </row>
    <row r="301" s="1" customFormat="1" ht="22.5" customHeight="1">
      <c r="B301" s="35"/>
      <c r="C301" s="202" t="s">
        <v>838</v>
      </c>
      <c r="D301" s="202" t="s">
        <v>131</v>
      </c>
      <c r="E301" s="203" t="s">
        <v>839</v>
      </c>
      <c r="F301" s="204" t="s">
        <v>840</v>
      </c>
      <c r="G301" s="205" t="s">
        <v>134</v>
      </c>
      <c r="H301" s="206">
        <v>3</v>
      </c>
      <c r="I301" s="207"/>
      <c r="J301" s="208">
        <f>ROUND(I301*H301,2)</f>
        <v>0</v>
      </c>
      <c r="K301" s="204" t="s">
        <v>135</v>
      </c>
      <c r="L301" s="40"/>
      <c r="M301" s="209" t="s">
        <v>1</v>
      </c>
      <c r="N301" s="210" t="s">
        <v>40</v>
      </c>
      <c r="O301" s="76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AR301" s="14" t="s">
        <v>196</v>
      </c>
      <c r="AT301" s="14" t="s">
        <v>131</v>
      </c>
      <c r="AU301" s="14" t="s">
        <v>77</v>
      </c>
      <c r="AY301" s="14" t="s">
        <v>128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4" t="s">
        <v>136</v>
      </c>
      <c r="BK301" s="213">
        <f>ROUND(I301*H301,2)</f>
        <v>0</v>
      </c>
      <c r="BL301" s="14" t="s">
        <v>196</v>
      </c>
      <c r="BM301" s="14" t="s">
        <v>841</v>
      </c>
    </row>
    <row r="302" s="1" customFormat="1" ht="22.5" customHeight="1">
      <c r="B302" s="35"/>
      <c r="C302" s="202" t="s">
        <v>842</v>
      </c>
      <c r="D302" s="202" t="s">
        <v>131</v>
      </c>
      <c r="E302" s="203" t="s">
        <v>843</v>
      </c>
      <c r="F302" s="204" t="s">
        <v>844</v>
      </c>
      <c r="G302" s="205" t="s">
        <v>134</v>
      </c>
      <c r="H302" s="206">
        <v>15</v>
      </c>
      <c r="I302" s="207"/>
      <c r="J302" s="208">
        <f>ROUND(I302*H302,2)</f>
        <v>0</v>
      </c>
      <c r="K302" s="204" t="s">
        <v>135</v>
      </c>
      <c r="L302" s="40"/>
      <c r="M302" s="209" t="s">
        <v>1</v>
      </c>
      <c r="N302" s="210" t="s">
        <v>40</v>
      </c>
      <c r="O302" s="76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AR302" s="14" t="s">
        <v>196</v>
      </c>
      <c r="AT302" s="14" t="s">
        <v>131</v>
      </c>
      <c r="AU302" s="14" t="s">
        <v>77</v>
      </c>
      <c r="AY302" s="14" t="s">
        <v>128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4" t="s">
        <v>136</v>
      </c>
      <c r="BK302" s="213">
        <f>ROUND(I302*H302,2)</f>
        <v>0</v>
      </c>
      <c r="BL302" s="14" t="s">
        <v>196</v>
      </c>
      <c r="BM302" s="14" t="s">
        <v>845</v>
      </c>
    </row>
    <row r="303" s="1" customFormat="1" ht="16.5" customHeight="1">
      <c r="B303" s="35"/>
      <c r="C303" s="217" t="s">
        <v>846</v>
      </c>
      <c r="D303" s="217" t="s">
        <v>197</v>
      </c>
      <c r="E303" s="218" t="s">
        <v>847</v>
      </c>
      <c r="F303" s="219" t="s">
        <v>848</v>
      </c>
      <c r="G303" s="220" t="s">
        <v>194</v>
      </c>
      <c r="H303" s="221">
        <v>31.899999999999999</v>
      </c>
      <c r="I303" s="222"/>
      <c r="J303" s="223">
        <f>ROUND(I303*H303,2)</f>
        <v>0</v>
      </c>
      <c r="K303" s="219" t="s">
        <v>135</v>
      </c>
      <c r="L303" s="224"/>
      <c r="M303" s="225" t="s">
        <v>1</v>
      </c>
      <c r="N303" s="226" t="s">
        <v>40</v>
      </c>
      <c r="O303" s="76"/>
      <c r="P303" s="211">
        <f>O303*H303</f>
        <v>0</v>
      </c>
      <c r="Q303" s="211">
        <v>0.0018</v>
      </c>
      <c r="R303" s="211">
        <f>Q303*H303</f>
        <v>0.057419999999999999</v>
      </c>
      <c r="S303" s="211">
        <v>0</v>
      </c>
      <c r="T303" s="212">
        <f>S303*H303</f>
        <v>0</v>
      </c>
      <c r="AR303" s="14" t="s">
        <v>257</v>
      </c>
      <c r="AT303" s="14" t="s">
        <v>197</v>
      </c>
      <c r="AU303" s="14" t="s">
        <v>77</v>
      </c>
      <c r="AY303" s="14" t="s">
        <v>128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4" t="s">
        <v>136</v>
      </c>
      <c r="BK303" s="213">
        <f>ROUND(I303*H303,2)</f>
        <v>0</v>
      </c>
      <c r="BL303" s="14" t="s">
        <v>196</v>
      </c>
      <c r="BM303" s="14" t="s">
        <v>849</v>
      </c>
    </row>
    <row r="304" s="1" customFormat="1" ht="16.5" customHeight="1">
      <c r="B304" s="35"/>
      <c r="C304" s="217" t="s">
        <v>850</v>
      </c>
      <c r="D304" s="217" t="s">
        <v>197</v>
      </c>
      <c r="E304" s="218" t="s">
        <v>851</v>
      </c>
      <c r="F304" s="219" t="s">
        <v>852</v>
      </c>
      <c r="G304" s="220" t="s">
        <v>194</v>
      </c>
      <c r="H304" s="221">
        <v>7.2000000000000002</v>
      </c>
      <c r="I304" s="222"/>
      <c r="J304" s="223">
        <f>ROUND(I304*H304,2)</f>
        <v>0</v>
      </c>
      <c r="K304" s="219" t="s">
        <v>135</v>
      </c>
      <c r="L304" s="224"/>
      <c r="M304" s="225" t="s">
        <v>1</v>
      </c>
      <c r="N304" s="226" t="s">
        <v>40</v>
      </c>
      <c r="O304" s="76"/>
      <c r="P304" s="211">
        <f>O304*H304</f>
        <v>0</v>
      </c>
      <c r="Q304" s="211">
        <v>0.0011000000000000001</v>
      </c>
      <c r="R304" s="211">
        <f>Q304*H304</f>
        <v>0.00792</v>
      </c>
      <c r="S304" s="211">
        <v>0</v>
      </c>
      <c r="T304" s="212">
        <f>S304*H304</f>
        <v>0</v>
      </c>
      <c r="AR304" s="14" t="s">
        <v>257</v>
      </c>
      <c r="AT304" s="14" t="s">
        <v>197</v>
      </c>
      <c r="AU304" s="14" t="s">
        <v>77</v>
      </c>
      <c r="AY304" s="14" t="s">
        <v>128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4" t="s">
        <v>136</v>
      </c>
      <c r="BK304" s="213">
        <f>ROUND(I304*H304,2)</f>
        <v>0</v>
      </c>
      <c r="BL304" s="14" t="s">
        <v>196</v>
      </c>
      <c r="BM304" s="14" t="s">
        <v>853</v>
      </c>
    </row>
    <row r="305" s="1" customFormat="1" ht="16.5" customHeight="1">
      <c r="B305" s="35"/>
      <c r="C305" s="202" t="s">
        <v>854</v>
      </c>
      <c r="D305" s="202" t="s">
        <v>131</v>
      </c>
      <c r="E305" s="203" t="s">
        <v>855</v>
      </c>
      <c r="F305" s="204" t="s">
        <v>856</v>
      </c>
      <c r="G305" s="205" t="s">
        <v>134</v>
      </c>
      <c r="H305" s="206">
        <v>2</v>
      </c>
      <c r="I305" s="207"/>
      <c r="J305" s="208">
        <f>ROUND(I305*H305,2)</f>
        <v>0</v>
      </c>
      <c r="K305" s="204" t="s">
        <v>135</v>
      </c>
      <c r="L305" s="40"/>
      <c r="M305" s="209" t="s">
        <v>1</v>
      </c>
      <c r="N305" s="210" t="s">
        <v>40</v>
      </c>
      <c r="O305" s="76"/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AR305" s="14" t="s">
        <v>196</v>
      </c>
      <c r="AT305" s="14" t="s">
        <v>131</v>
      </c>
      <c r="AU305" s="14" t="s">
        <v>77</v>
      </c>
      <c r="AY305" s="14" t="s">
        <v>128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14" t="s">
        <v>136</v>
      </c>
      <c r="BK305" s="213">
        <f>ROUND(I305*H305,2)</f>
        <v>0</v>
      </c>
      <c r="BL305" s="14" t="s">
        <v>196</v>
      </c>
      <c r="BM305" s="14" t="s">
        <v>857</v>
      </c>
    </row>
    <row r="306" s="1" customFormat="1" ht="16.5" customHeight="1">
      <c r="B306" s="35"/>
      <c r="C306" s="202" t="s">
        <v>858</v>
      </c>
      <c r="D306" s="202" t="s">
        <v>131</v>
      </c>
      <c r="E306" s="203" t="s">
        <v>859</v>
      </c>
      <c r="F306" s="204" t="s">
        <v>860</v>
      </c>
      <c r="G306" s="205" t="s">
        <v>149</v>
      </c>
      <c r="H306" s="206">
        <v>32.100000000000001</v>
      </c>
      <c r="I306" s="207"/>
      <c r="J306" s="208">
        <f>ROUND(I306*H306,2)</f>
        <v>0</v>
      </c>
      <c r="K306" s="204" t="s">
        <v>135</v>
      </c>
      <c r="L306" s="40"/>
      <c r="M306" s="209" t="s">
        <v>1</v>
      </c>
      <c r="N306" s="210" t="s">
        <v>40</v>
      </c>
      <c r="O306" s="76"/>
      <c r="P306" s="211">
        <f>O306*H306</f>
        <v>0</v>
      </c>
      <c r="Q306" s="211">
        <v>0.00025999999999999998</v>
      </c>
      <c r="R306" s="211">
        <f>Q306*H306</f>
        <v>0.0083459999999999993</v>
      </c>
      <c r="S306" s="211">
        <v>0</v>
      </c>
      <c r="T306" s="212">
        <f>S306*H306</f>
        <v>0</v>
      </c>
      <c r="AR306" s="14" t="s">
        <v>196</v>
      </c>
      <c r="AT306" s="14" t="s">
        <v>131</v>
      </c>
      <c r="AU306" s="14" t="s">
        <v>77</v>
      </c>
      <c r="AY306" s="14" t="s">
        <v>128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4" t="s">
        <v>136</v>
      </c>
      <c r="BK306" s="213">
        <f>ROUND(I306*H306,2)</f>
        <v>0</v>
      </c>
      <c r="BL306" s="14" t="s">
        <v>196</v>
      </c>
      <c r="BM306" s="14" t="s">
        <v>861</v>
      </c>
    </row>
    <row r="307" s="11" customFormat="1">
      <c r="B307" s="227"/>
      <c r="C307" s="228"/>
      <c r="D307" s="214" t="s">
        <v>343</v>
      </c>
      <c r="E307" s="237" t="s">
        <v>1</v>
      </c>
      <c r="F307" s="229" t="s">
        <v>862</v>
      </c>
      <c r="G307" s="228"/>
      <c r="H307" s="230">
        <v>9.4350000000000005</v>
      </c>
      <c r="I307" s="231"/>
      <c r="J307" s="228"/>
      <c r="K307" s="228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343</v>
      </c>
      <c r="AU307" s="236" t="s">
        <v>77</v>
      </c>
      <c r="AV307" s="11" t="s">
        <v>77</v>
      </c>
      <c r="AW307" s="11" t="s">
        <v>30</v>
      </c>
      <c r="AX307" s="11" t="s">
        <v>67</v>
      </c>
      <c r="AY307" s="236" t="s">
        <v>128</v>
      </c>
    </row>
    <row r="308" s="11" customFormat="1">
      <c r="B308" s="227"/>
      <c r="C308" s="228"/>
      <c r="D308" s="214" t="s">
        <v>343</v>
      </c>
      <c r="E308" s="237" t="s">
        <v>1</v>
      </c>
      <c r="F308" s="229" t="s">
        <v>863</v>
      </c>
      <c r="G308" s="228"/>
      <c r="H308" s="230">
        <v>3.145</v>
      </c>
      <c r="I308" s="231"/>
      <c r="J308" s="228"/>
      <c r="K308" s="228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343</v>
      </c>
      <c r="AU308" s="236" t="s">
        <v>77</v>
      </c>
      <c r="AV308" s="11" t="s">
        <v>77</v>
      </c>
      <c r="AW308" s="11" t="s">
        <v>30</v>
      </c>
      <c r="AX308" s="11" t="s">
        <v>67</v>
      </c>
      <c r="AY308" s="236" t="s">
        <v>128</v>
      </c>
    </row>
    <row r="309" s="11" customFormat="1">
      <c r="B309" s="227"/>
      <c r="C309" s="228"/>
      <c r="D309" s="214" t="s">
        <v>343</v>
      </c>
      <c r="E309" s="237" t="s">
        <v>1</v>
      </c>
      <c r="F309" s="229" t="s">
        <v>864</v>
      </c>
      <c r="G309" s="228"/>
      <c r="H309" s="230">
        <v>8.1600000000000001</v>
      </c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343</v>
      </c>
      <c r="AU309" s="236" t="s">
        <v>77</v>
      </c>
      <c r="AV309" s="11" t="s">
        <v>77</v>
      </c>
      <c r="AW309" s="11" t="s">
        <v>30</v>
      </c>
      <c r="AX309" s="11" t="s">
        <v>67</v>
      </c>
      <c r="AY309" s="236" t="s">
        <v>128</v>
      </c>
    </row>
    <row r="310" s="11" customFormat="1">
      <c r="B310" s="227"/>
      <c r="C310" s="228"/>
      <c r="D310" s="214" t="s">
        <v>343</v>
      </c>
      <c r="E310" s="237" t="s">
        <v>1</v>
      </c>
      <c r="F310" s="229" t="s">
        <v>865</v>
      </c>
      <c r="G310" s="228"/>
      <c r="H310" s="230">
        <v>8.1600000000000001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343</v>
      </c>
      <c r="AU310" s="236" t="s">
        <v>77</v>
      </c>
      <c r="AV310" s="11" t="s">
        <v>77</v>
      </c>
      <c r="AW310" s="11" t="s">
        <v>30</v>
      </c>
      <c r="AX310" s="11" t="s">
        <v>67</v>
      </c>
      <c r="AY310" s="236" t="s">
        <v>128</v>
      </c>
    </row>
    <row r="311" s="11" customFormat="1">
      <c r="B311" s="227"/>
      <c r="C311" s="228"/>
      <c r="D311" s="214" t="s">
        <v>343</v>
      </c>
      <c r="E311" s="237" t="s">
        <v>1</v>
      </c>
      <c r="F311" s="229" t="s">
        <v>866</v>
      </c>
      <c r="G311" s="228"/>
      <c r="H311" s="230">
        <v>1.6000000000000001</v>
      </c>
      <c r="I311" s="231"/>
      <c r="J311" s="228"/>
      <c r="K311" s="228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343</v>
      </c>
      <c r="AU311" s="236" t="s">
        <v>77</v>
      </c>
      <c r="AV311" s="11" t="s">
        <v>77</v>
      </c>
      <c r="AW311" s="11" t="s">
        <v>30</v>
      </c>
      <c r="AX311" s="11" t="s">
        <v>67</v>
      </c>
      <c r="AY311" s="236" t="s">
        <v>128</v>
      </c>
    </row>
    <row r="312" s="11" customFormat="1">
      <c r="B312" s="227"/>
      <c r="C312" s="228"/>
      <c r="D312" s="214" t="s">
        <v>343</v>
      </c>
      <c r="E312" s="237" t="s">
        <v>1</v>
      </c>
      <c r="F312" s="229" t="s">
        <v>867</v>
      </c>
      <c r="G312" s="228"/>
      <c r="H312" s="230">
        <v>1.6000000000000001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343</v>
      </c>
      <c r="AU312" s="236" t="s">
        <v>77</v>
      </c>
      <c r="AV312" s="11" t="s">
        <v>77</v>
      </c>
      <c r="AW312" s="11" t="s">
        <v>30</v>
      </c>
      <c r="AX312" s="11" t="s">
        <v>67</v>
      </c>
      <c r="AY312" s="236" t="s">
        <v>128</v>
      </c>
    </row>
    <row r="313" s="12" customFormat="1">
      <c r="B313" s="238"/>
      <c r="C313" s="239"/>
      <c r="D313" s="214" t="s">
        <v>343</v>
      </c>
      <c r="E313" s="240" t="s">
        <v>1</v>
      </c>
      <c r="F313" s="241" t="s">
        <v>868</v>
      </c>
      <c r="G313" s="239"/>
      <c r="H313" s="242">
        <v>32.100000000000001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AT313" s="248" t="s">
        <v>343</v>
      </c>
      <c r="AU313" s="248" t="s">
        <v>77</v>
      </c>
      <c r="AV313" s="12" t="s">
        <v>136</v>
      </c>
      <c r="AW313" s="12" t="s">
        <v>30</v>
      </c>
      <c r="AX313" s="12" t="s">
        <v>75</v>
      </c>
      <c r="AY313" s="248" t="s">
        <v>128</v>
      </c>
    </row>
    <row r="314" s="1" customFormat="1" ht="22.5" customHeight="1">
      <c r="B314" s="35"/>
      <c r="C314" s="217" t="s">
        <v>869</v>
      </c>
      <c r="D314" s="217" t="s">
        <v>197</v>
      </c>
      <c r="E314" s="218" t="s">
        <v>870</v>
      </c>
      <c r="F314" s="219" t="s">
        <v>871</v>
      </c>
      <c r="G314" s="220" t="s">
        <v>134</v>
      </c>
      <c r="H314" s="221">
        <v>3</v>
      </c>
      <c r="I314" s="222"/>
      <c r="J314" s="223">
        <f>ROUND(I314*H314,2)</f>
        <v>0</v>
      </c>
      <c r="K314" s="219" t="s">
        <v>1</v>
      </c>
      <c r="L314" s="224"/>
      <c r="M314" s="225" t="s">
        <v>1</v>
      </c>
      <c r="N314" s="226" t="s">
        <v>40</v>
      </c>
      <c r="O314" s="76"/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AR314" s="14" t="s">
        <v>257</v>
      </c>
      <c r="AT314" s="14" t="s">
        <v>197</v>
      </c>
      <c r="AU314" s="14" t="s">
        <v>77</v>
      </c>
      <c r="AY314" s="14" t="s">
        <v>128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4" t="s">
        <v>136</v>
      </c>
      <c r="BK314" s="213">
        <f>ROUND(I314*H314,2)</f>
        <v>0</v>
      </c>
      <c r="BL314" s="14" t="s">
        <v>196</v>
      </c>
      <c r="BM314" s="14" t="s">
        <v>872</v>
      </c>
    </row>
    <row r="315" s="1" customFormat="1" ht="22.5" customHeight="1">
      <c r="B315" s="35"/>
      <c r="C315" s="217" t="s">
        <v>873</v>
      </c>
      <c r="D315" s="217" t="s">
        <v>197</v>
      </c>
      <c r="E315" s="218" t="s">
        <v>874</v>
      </c>
      <c r="F315" s="219" t="s">
        <v>875</v>
      </c>
      <c r="G315" s="220" t="s">
        <v>134</v>
      </c>
      <c r="H315" s="221">
        <v>1</v>
      </c>
      <c r="I315" s="222"/>
      <c r="J315" s="223">
        <f>ROUND(I315*H315,2)</f>
        <v>0</v>
      </c>
      <c r="K315" s="219" t="s">
        <v>1</v>
      </c>
      <c r="L315" s="224"/>
      <c r="M315" s="225" t="s">
        <v>1</v>
      </c>
      <c r="N315" s="226" t="s">
        <v>40</v>
      </c>
      <c r="O315" s="76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AR315" s="14" t="s">
        <v>257</v>
      </c>
      <c r="AT315" s="14" t="s">
        <v>197</v>
      </c>
      <c r="AU315" s="14" t="s">
        <v>77</v>
      </c>
      <c r="AY315" s="14" t="s">
        <v>128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4" t="s">
        <v>136</v>
      </c>
      <c r="BK315" s="213">
        <f>ROUND(I315*H315,2)</f>
        <v>0</v>
      </c>
      <c r="BL315" s="14" t="s">
        <v>196</v>
      </c>
      <c r="BM315" s="14" t="s">
        <v>876</v>
      </c>
    </row>
    <row r="316" s="1" customFormat="1" ht="22.5" customHeight="1">
      <c r="B316" s="35"/>
      <c r="C316" s="217" t="s">
        <v>877</v>
      </c>
      <c r="D316" s="217" t="s">
        <v>197</v>
      </c>
      <c r="E316" s="218" t="s">
        <v>878</v>
      </c>
      <c r="F316" s="219" t="s">
        <v>879</v>
      </c>
      <c r="G316" s="220" t="s">
        <v>134</v>
      </c>
      <c r="H316" s="221">
        <v>3</v>
      </c>
      <c r="I316" s="222"/>
      <c r="J316" s="223">
        <f>ROUND(I316*H316,2)</f>
        <v>0</v>
      </c>
      <c r="K316" s="219" t="s">
        <v>1</v>
      </c>
      <c r="L316" s="224"/>
      <c r="M316" s="225" t="s">
        <v>1</v>
      </c>
      <c r="N316" s="226" t="s">
        <v>40</v>
      </c>
      <c r="O316" s="76"/>
      <c r="P316" s="211">
        <f>O316*H316</f>
        <v>0</v>
      </c>
      <c r="Q316" s="211">
        <v>0</v>
      </c>
      <c r="R316" s="211">
        <f>Q316*H316</f>
        <v>0</v>
      </c>
      <c r="S316" s="211">
        <v>0</v>
      </c>
      <c r="T316" s="212">
        <f>S316*H316</f>
        <v>0</v>
      </c>
      <c r="AR316" s="14" t="s">
        <v>257</v>
      </c>
      <c r="AT316" s="14" t="s">
        <v>197</v>
      </c>
      <c r="AU316" s="14" t="s">
        <v>77</v>
      </c>
      <c r="AY316" s="14" t="s">
        <v>128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4" t="s">
        <v>136</v>
      </c>
      <c r="BK316" s="213">
        <f>ROUND(I316*H316,2)</f>
        <v>0</v>
      </c>
      <c r="BL316" s="14" t="s">
        <v>196</v>
      </c>
      <c r="BM316" s="14" t="s">
        <v>880</v>
      </c>
    </row>
    <row r="317" s="1" customFormat="1" ht="22.5" customHeight="1">
      <c r="B317" s="35"/>
      <c r="C317" s="217" t="s">
        <v>881</v>
      </c>
      <c r="D317" s="217" t="s">
        <v>197</v>
      </c>
      <c r="E317" s="218" t="s">
        <v>882</v>
      </c>
      <c r="F317" s="219" t="s">
        <v>883</v>
      </c>
      <c r="G317" s="220" t="s">
        <v>134</v>
      </c>
      <c r="H317" s="221">
        <v>3</v>
      </c>
      <c r="I317" s="222"/>
      <c r="J317" s="223">
        <f>ROUND(I317*H317,2)</f>
        <v>0</v>
      </c>
      <c r="K317" s="219" t="s">
        <v>1</v>
      </c>
      <c r="L317" s="224"/>
      <c r="M317" s="225" t="s">
        <v>1</v>
      </c>
      <c r="N317" s="226" t="s">
        <v>40</v>
      </c>
      <c r="O317" s="76"/>
      <c r="P317" s="211">
        <f>O317*H317</f>
        <v>0</v>
      </c>
      <c r="Q317" s="211">
        <v>0</v>
      </c>
      <c r="R317" s="211">
        <f>Q317*H317</f>
        <v>0</v>
      </c>
      <c r="S317" s="211">
        <v>0</v>
      </c>
      <c r="T317" s="212">
        <f>S317*H317</f>
        <v>0</v>
      </c>
      <c r="AR317" s="14" t="s">
        <v>257</v>
      </c>
      <c r="AT317" s="14" t="s">
        <v>197</v>
      </c>
      <c r="AU317" s="14" t="s">
        <v>77</v>
      </c>
      <c r="AY317" s="14" t="s">
        <v>128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4" t="s">
        <v>136</v>
      </c>
      <c r="BK317" s="213">
        <f>ROUND(I317*H317,2)</f>
        <v>0</v>
      </c>
      <c r="BL317" s="14" t="s">
        <v>196</v>
      </c>
      <c r="BM317" s="14" t="s">
        <v>884</v>
      </c>
    </row>
    <row r="318" s="1" customFormat="1" ht="22.5" customHeight="1">
      <c r="B318" s="35"/>
      <c r="C318" s="217" t="s">
        <v>885</v>
      </c>
      <c r="D318" s="217" t="s">
        <v>197</v>
      </c>
      <c r="E318" s="218" t="s">
        <v>886</v>
      </c>
      <c r="F318" s="219" t="s">
        <v>887</v>
      </c>
      <c r="G318" s="220" t="s">
        <v>134</v>
      </c>
      <c r="H318" s="221">
        <v>1</v>
      </c>
      <c r="I318" s="222"/>
      <c r="J318" s="223">
        <f>ROUND(I318*H318,2)</f>
        <v>0</v>
      </c>
      <c r="K318" s="219" t="s">
        <v>1</v>
      </c>
      <c r="L318" s="224"/>
      <c r="M318" s="225" t="s">
        <v>1</v>
      </c>
      <c r="N318" s="226" t="s">
        <v>40</v>
      </c>
      <c r="O318" s="76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AR318" s="14" t="s">
        <v>257</v>
      </c>
      <c r="AT318" s="14" t="s">
        <v>197</v>
      </c>
      <c r="AU318" s="14" t="s">
        <v>77</v>
      </c>
      <c r="AY318" s="14" t="s">
        <v>128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4" t="s">
        <v>136</v>
      </c>
      <c r="BK318" s="213">
        <f>ROUND(I318*H318,2)</f>
        <v>0</v>
      </c>
      <c r="BL318" s="14" t="s">
        <v>196</v>
      </c>
      <c r="BM318" s="14" t="s">
        <v>888</v>
      </c>
    </row>
    <row r="319" s="1" customFormat="1" ht="22.5" customHeight="1">
      <c r="B319" s="35"/>
      <c r="C319" s="217" t="s">
        <v>889</v>
      </c>
      <c r="D319" s="217" t="s">
        <v>197</v>
      </c>
      <c r="E319" s="218" t="s">
        <v>890</v>
      </c>
      <c r="F319" s="219" t="s">
        <v>891</v>
      </c>
      <c r="G319" s="220" t="s">
        <v>134</v>
      </c>
      <c r="H319" s="221">
        <v>1</v>
      </c>
      <c r="I319" s="222"/>
      <c r="J319" s="223">
        <f>ROUND(I319*H319,2)</f>
        <v>0</v>
      </c>
      <c r="K319" s="219" t="s">
        <v>1</v>
      </c>
      <c r="L319" s="224"/>
      <c r="M319" s="225" t="s">
        <v>1</v>
      </c>
      <c r="N319" s="226" t="s">
        <v>40</v>
      </c>
      <c r="O319" s="76"/>
      <c r="P319" s="211">
        <f>O319*H319</f>
        <v>0</v>
      </c>
      <c r="Q319" s="211">
        <v>0</v>
      </c>
      <c r="R319" s="211">
        <f>Q319*H319</f>
        <v>0</v>
      </c>
      <c r="S319" s="211">
        <v>0</v>
      </c>
      <c r="T319" s="212">
        <f>S319*H319</f>
        <v>0</v>
      </c>
      <c r="AR319" s="14" t="s">
        <v>257</v>
      </c>
      <c r="AT319" s="14" t="s">
        <v>197</v>
      </c>
      <c r="AU319" s="14" t="s">
        <v>77</v>
      </c>
      <c r="AY319" s="14" t="s">
        <v>128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4" t="s">
        <v>136</v>
      </c>
      <c r="BK319" s="213">
        <f>ROUND(I319*H319,2)</f>
        <v>0</v>
      </c>
      <c r="BL319" s="14" t="s">
        <v>196</v>
      </c>
      <c r="BM319" s="14" t="s">
        <v>892</v>
      </c>
    </row>
    <row r="320" s="1" customFormat="1" ht="16.5" customHeight="1">
      <c r="B320" s="35"/>
      <c r="C320" s="202" t="s">
        <v>893</v>
      </c>
      <c r="D320" s="202" t="s">
        <v>131</v>
      </c>
      <c r="E320" s="203" t="s">
        <v>894</v>
      </c>
      <c r="F320" s="204" t="s">
        <v>895</v>
      </c>
      <c r="G320" s="205" t="s">
        <v>149</v>
      </c>
      <c r="H320" s="206">
        <v>24.18</v>
      </c>
      <c r="I320" s="207"/>
      <c r="J320" s="208">
        <f>ROUND(I320*H320,2)</f>
        <v>0</v>
      </c>
      <c r="K320" s="204" t="s">
        <v>135</v>
      </c>
      <c r="L320" s="40"/>
      <c r="M320" s="209" t="s">
        <v>1</v>
      </c>
      <c r="N320" s="210" t="s">
        <v>40</v>
      </c>
      <c r="O320" s="76"/>
      <c r="P320" s="211">
        <f>O320*H320</f>
        <v>0</v>
      </c>
      <c r="Q320" s="211">
        <v>0.00025999999999999998</v>
      </c>
      <c r="R320" s="211">
        <f>Q320*H320</f>
        <v>0.0062867999999999995</v>
      </c>
      <c r="S320" s="211">
        <v>0</v>
      </c>
      <c r="T320" s="212">
        <f>S320*H320</f>
        <v>0</v>
      </c>
      <c r="AR320" s="14" t="s">
        <v>196</v>
      </c>
      <c r="AT320" s="14" t="s">
        <v>131</v>
      </c>
      <c r="AU320" s="14" t="s">
        <v>77</v>
      </c>
      <c r="AY320" s="14" t="s">
        <v>128</v>
      </c>
      <c r="BE320" s="213">
        <f>IF(N320="základní",J320,0)</f>
        <v>0</v>
      </c>
      <c r="BF320" s="213">
        <f>IF(N320="snížená",J320,0)</f>
        <v>0</v>
      </c>
      <c r="BG320" s="213">
        <f>IF(N320="zákl. přenesená",J320,0)</f>
        <v>0</v>
      </c>
      <c r="BH320" s="213">
        <f>IF(N320="sníž. přenesená",J320,0)</f>
        <v>0</v>
      </c>
      <c r="BI320" s="213">
        <f>IF(N320="nulová",J320,0)</f>
        <v>0</v>
      </c>
      <c r="BJ320" s="14" t="s">
        <v>136</v>
      </c>
      <c r="BK320" s="213">
        <f>ROUND(I320*H320,2)</f>
        <v>0</v>
      </c>
      <c r="BL320" s="14" t="s">
        <v>196</v>
      </c>
      <c r="BM320" s="14" t="s">
        <v>896</v>
      </c>
    </row>
    <row r="321" s="11" customFormat="1">
      <c r="B321" s="227"/>
      <c r="C321" s="228"/>
      <c r="D321" s="214" t="s">
        <v>343</v>
      </c>
      <c r="E321" s="237" t="s">
        <v>1</v>
      </c>
      <c r="F321" s="229" t="s">
        <v>897</v>
      </c>
      <c r="G321" s="228"/>
      <c r="H321" s="230">
        <v>2.1600000000000001</v>
      </c>
      <c r="I321" s="231"/>
      <c r="J321" s="228"/>
      <c r="K321" s="228"/>
      <c r="L321" s="232"/>
      <c r="M321" s="233"/>
      <c r="N321" s="234"/>
      <c r="O321" s="234"/>
      <c r="P321" s="234"/>
      <c r="Q321" s="234"/>
      <c r="R321" s="234"/>
      <c r="S321" s="234"/>
      <c r="T321" s="235"/>
      <c r="AT321" s="236" t="s">
        <v>343</v>
      </c>
      <c r="AU321" s="236" t="s">
        <v>77</v>
      </c>
      <c r="AV321" s="11" t="s">
        <v>77</v>
      </c>
      <c r="AW321" s="11" t="s">
        <v>30</v>
      </c>
      <c r="AX321" s="11" t="s">
        <v>67</v>
      </c>
      <c r="AY321" s="236" t="s">
        <v>128</v>
      </c>
    </row>
    <row r="322" s="11" customFormat="1">
      <c r="B322" s="227"/>
      <c r="C322" s="228"/>
      <c r="D322" s="214" t="s">
        <v>343</v>
      </c>
      <c r="E322" s="237" t="s">
        <v>1</v>
      </c>
      <c r="F322" s="229" t="s">
        <v>898</v>
      </c>
      <c r="G322" s="228"/>
      <c r="H322" s="230">
        <v>3.8999999999999999</v>
      </c>
      <c r="I322" s="231"/>
      <c r="J322" s="228"/>
      <c r="K322" s="228"/>
      <c r="L322" s="232"/>
      <c r="M322" s="233"/>
      <c r="N322" s="234"/>
      <c r="O322" s="234"/>
      <c r="P322" s="234"/>
      <c r="Q322" s="234"/>
      <c r="R322" s="234"/>
      <c r="S322" s="234"/>
      <c r="T322" s="235"/>
      <c r="AT322" s="236" t="s">
        <v>343</v>
      </c>
      <c r="AU322" s="236" t="s">
        <v>77</v>
      </c>
      <c r="AV322" s="11" t="s">
        <v>77</v>
      </c>
      <c r="AW322" s="11" t="s">
        <v>30</v>
      </c>
      <c r="AX322" s="11" t="s">
        <v>67</v>
      </c>
      <c r="AY322" s="236" t="s">
        <v>128</v>
      </c>
    </row>
    <row r="323" s="11" customFormat="1">
      <c r="B323" s="227"/>
      <c r="C323" s="228"/>
      <c r="D323" s="214" t="s">
        <v>343</v>
      </c>
      <c r="E323" s="237" t="s">
        <v>1</v>
      </c>
      <c r="F323" s="229" t="s">
        <v>899</v>
      </c>
      <c r="G323" s="228"/>
      <c r="H323" s="230">
        <v>7.1399999999999997</v>
      </c>
      <c r="I323" s="231"/>
      <c r="J323" s="228"/>
      <c r="K323" s="228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343</v>
      </c>
      <c r="AU323" s="236" t="s">
        <v>77</v>
      </c>
      <c r="AV323" s="11" t="s">
        <v>77</v>
      </c>
      <c r="AW323" s="11" t="s">
        <v>30</v>
      </c>
      <c r="AX323" s="11" t="s">
        <v>67</v>
      </c>
      <c r="AY323" s="236" t="s">
        <v>128</v>
      </c>
    </row>
    <row r="324" s="11" customFormat="1">
      <c r="B324" s="227"/>
      <c r="C324" s="228"/>
      <c r="D324" s="214" t="s">
        <v>343</v>
      </c>
      <c r="E324" s="237" t="s">
        <v>1</v>
      </c>
      <c r="F324" s="229" t="s">
        <v>900</v>
      </c>
      <c r="G324" s="228"/>
      <c r="H324" s="230">
        <v>2.2799999999999998</v>
      </c>
      <c r="I324" s="231"/>
      <c r="J324" s="228"/>
      <c r="K324" s="228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343</v>
      </c>
      <c r="AU324" s="236" t="s">
        <v>77</v>
      </c>
      <c r="AV324" s="11" t="s">
        <v>77</v>
      </c>
      <c r="AW324" s="11" t="s">
        <v>30</v>
      </c>
      <c r="AX324" s="11" t="s">
        <v>67</v>
      </c>
      <c r="AY324" s="236" t="s">
        <v>128</v>
      </c>
    </row>
    <row r="325" s="11" customFormat="1">
      <c r="B325" s="227"/>
      <c r="C325" s="228"/>
      <c r="D325" s="214" t="s">
        <v>343</v>
      </c>
      <c r="E325" s="237" t="s">
        <v>1</v>
      </c>
      <c r="F325" s="229" t="s">
        <v>901</v>
      </c>
      <c r="G325" s="228"/>
      <c r="H325" s="230">
        <v>1.1399999999999999</v>
      </c>
      <c r="I325" s="231"/>
      <c r="J325" s="228"/>
      <c r="K325" s="228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343</v>
      </c>
      <c r="AU325" s="236" t="s">
        <v>77</v>
      </c>
      <c r="AV325" s="11" t="s">
        <v>77</v>
      </c>
      <c r="AW325" s="11" t="s">
        <v>30</v>
      </c>
      <c r="AX325" s="11" t="s">
        <v>67</v>
      </c>
      <c r="AY325" s="236" t="s">
        <v>128</v>
      </c>
    </row>
    <row r="326" s="11" customFormat="1">
      <c r="B326" s="227"/>
      <c r="C326" s="228"/>
      <c r="D326" s="214" t="s">
        <v>343</v>
      </c>
      <c r="E326" s="237" t="s">
        <v>1</v>
      </c>
      <c r="F326" s="229" t="s">
        <v>902</v>
      </c>
      <c r="G326" s="228"/>
      <c r="H326" s="230">
        <v>1.8</v>
      </c>
      <c r="I326" s="231"/>
      <c r="J326" s="228"/>
      <c r="K326" s="228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343</v>
      </c>
      <c r="AU326" s="236" t="s">
        <v>77</v>
      </c>
      <c r="AV326" s="11" t="s">
        <v>77</v>
      </c>
      <c r="AW326" s="11" t="s">
        <v>30</v>
      </c>
      <c r="AX326" s="11" t="s">
        <v>67</v>
      </c>
      <c r="AY326" s="236" t="s">
        <v>128</v>
      </c>
    </row>
    <row r="327" s="11" customFormat="1">
      <c r="B327" s="227"/>
      <c r="C327" s="228"/>
      <c r="D327" s="214" t="s">
        <v>343</v>
      </c>
      <c r="E327" s="237" t="s">
        <v>1</v>
      </c>
      <c r="F327" s="229" t="s">
        <v>903</v>
      </c>
      <c r="G327" s="228"/>
      <c r="H327" s="230">
        <v>5.7599999999999998</v>
      </c>
      <c r="I327" s="231"/>
      <c r="J327" s="228"/>
      <c r="K327" s="228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343</v>
      </c>
      <c r="AU327" s="236" t="s">
        <v>77</v>
      </c>
      <c r="AV327" s="11" t="s">
        <v>77</v>
      </c>
      <c r="AW327" s="11" t="s">
        <v>30</v>
      </c>
      <c r="AX327" s="11" t="s">
        <v>67</v>
      </c>
      <c r="AY327" s="236" t="s">
        <v>128</v>
      </c>
    </row>
    <row r="328" s="12" customFormat="1">
      <c r="B328" s="238"/>
      <c r="C328" s="239"/>
      <c r="D328" s="214" t="s">
        <v>343</v>
      </c>
      <c r="E328" s="240" t="s">
        <v>1</v>
      </c>
      <c r="F328" s="241" t="s">
        <v>868</v>
      </c>
      <c r="G328" s="239"/>
      <c r="H328" s="242">
        <v>24.18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343</v>
      </c>
      <c r="AU328" s="248" t="s">
        <v>77</v>
      </c>
      <c r="AV328" s="12" t="s">
        <v>136</v>
      </c>
      <c r="AW328" s="12" t="s">
        <v>30</v>
      </c>
      <c r="AX328" s="12" t="s">
        <v>75</v>
      </c>
      <c r="AY328" s="248" t="s">
        <v>128</v>
      </c>
    </row>
    <row r="329" s="1" customFormat="1" ht="22.5" customHeight="1">
      <c r="B329" s="35"/>
      <c r="C329" s="217" t="s">
        <v>904</v>
      </c>
      <c r="D329" s="217" t="s">
        <v>197</v>
      </c>
      <c r="E329" s="218" t="s">
        <v>905</v>
      </c>
      <c r="F329" s="219" t="s">
        <v>906</v>
      </c>
      <c r="G329" s="220" t="s">
        <v>134</v>
      </c>
      <c r="H329" s="221">
        <v>2</v>
      </c>
      <c r="I329" s="222"/>
      <c r="J329" s="223">
        <f>ROUND(I329*H329,2)</f>
        <v>0</v>
      </c>
      <c r="K329" s="219" t="s">
        <v>1</v>
      </c>
      <c r="L329" s="224"/>
      <c r="M329" s="225" t="s">
        <v>1</v>
      </c>
      <c r="N329" s="226" t="s">
        <v>40</v>
      </c>
      <c r="O329" s="76"/>
      <c r="P329" s="211">
        <f>O329*H329</f>
        <v>0</v>
      </c>
      <c r="Q329" s="211">
        <v>0</v>
      </c>
      <c r="R329" s="211">
        <f>Q329*H329</f>
        <v>0</v>
      </c>
      <c r="S329" s="211">
        <v>0</v>
      </c>
      <c r="T329" s="212">
        <f>S329*H329</f>
        <v>0</v>
      </c>
      <c r="AR329" s="14" t="s">
        <v>257</v>
      </c>
      <c r="AT329" s="14" t="s">
        <v>197</v>
      </c>
      <c r="AU329" s="14" t="s">
        <v>77</v>
      </c>
      <c r="AY329" s="14" t="s">
        <v>128</v>
      </c>
      <c r="BE329" s="213">
        <f>IF(N329="základní",J329,0)</f>
        <v>0</v>
      </c>
      <c r="BF329" s="213">
        <f>IF(N329="snížená",J329,0)</f>
        <v>0</v>
      </c>
      <c r="BG329" s="213">
        <f>IF(N329="zákl. přenesená",J329,0)</f>
        <v>0</v>
      </c>
      <c r="BH329" s="213">
        <f>IF(N329="sníž. přenesená",J329,0)</f>
        <v>0</v>
      </c>
      <c r="BI329" s="213">
        <f>IF(N329="nulová",J329,0)</f>
        <v>0</v>
      </c>
      <c r="BJ329" s="14" t="s">
        <v>136</v>
      </c>
      <c r="BK329" s="213">
        <f>ROUND(I329*H329,2)</f>
        <v>0</v>
      </c>
      <c r="BL329" s="14" t="s">
        <v>196</v>
      </c>
      <c r="BM329" s="14" t="s">
        <v>907</v>
      </c>
    </row>
    <row r="330" s="1" customFormat="1" ht="22.5" customHeight="1">
      <c r="B330" s="35"/>
      <c r="C330" s="217" t="s">
        <v>908</v>
      </c>
      <c r="D330" s="217" t="s">
        <v>197</v>
      </c>
      <c r="E330" s="218" t="s">
        <v>909</v>
      </c>
      <c r="F330" s="219" t="s">
        <v>910</v>
      </c>
      <c r="G330" s="220" t="s">
        <v>134</v>
      </c>
      <c r="H330" s="221">
        <v>2</v>
      </c>
      <c r="I330" s="222"/>
      <c r="J330" s="223">
        <f>ROUND(I330*H330,2)</f>
        <v>0</v>
      </c>
      <c r="K330" s="219" t="s">
        <v>1</v>
      </c>
      <c r="L330" s="224"/>
      <c r="M330" s="225" t="s">
        <v>1</v>
      </c>
      <c r="N330" s="226" t="s">
        <v>40</v>
      </c>
      <c r="O330" s="76"/>
      <c r="P330" s="211">
        <f>O330*H330</f>
        <v>0</v>
      </c>
      <c r="Q330" s="211">
        <v>0</v>
      </c>
      <c r="R330" s="211">
        <f>Q330*H330</f>
        <v>0</v>
      </c>
      <c r="S330" s="211">
        <v>0</v>
      </c>
      <c r="T330" s="212">
        <f>S330*H330</f>
        <v>0</v>
      </c>
      <c r="AR330" s="14" t="s">
        <v>257</v>
      </c>
      <c r="AT330" s="14" t="s">
        <v>197</v>
      </c>
      <c r="AU330" s="14" t="s">
        <v>77</v>
      </c>
      <c r="AY330" s="14" t="s">
        <v>128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4" t="s">
        <v>136</v>
      </c>
      <c r="BK330" s="213">
        <f>ROUND(I330*H330,2)</f>
        <v>0</v>
      </c>
      <c r="BL330" s="14" t="s">
        <v>196</v>
      </c>
      <c r="BM330" s="14" t="s">
        <v>911</v>
      </c>
    </row>
    <row r="331" s="1" customFormat="1" ht="22.5" customHeight="1">
      <c r="B331" s="35"/>
      <c r="C331" s="217" t="s">
        <v>912</v>
      </c>
      <c r="D331" s="217" t="s">
        <v>197</v>
      </c>
      <c r="E331" s="218" t="s">
        <v>913</v>
      </c>
      <c r="F331" s="219" t="s">
        <v>914</v>
      </c>
      <c r="G331" s="220" t="s">
        <v>134</v>
      </c>
      <c r="H331" s="221">
        <v>3</v>
      </c>
      <c r="I331" s="222"/>
      <c r="J331" s="223">
        <f>ROUND(I331*H331,2)</f>
        <v>0</v>
      </c>
      <c r="K331" s="219" t="s">
        <v>1</v>
      </c>
      <c r="L331" s="224"/>
      <c r="M331" s="225" t="s">
        <v>1</v>
      </c>
      <c r="N331" s="226" t="s">
        <v>40</v>
      </c>
      <c r="O331" s="76"/>
      <c r="P331" s="211">
        <f>O331*H331</f>
        <v>0</v>
      </c>
      <c r="Q331" s="211">
        <v>0</v>
      </c>
      <c r="R331" s="211">
        <f>Q331*H331</f>
        <v>0</v>
      </c>
      <c r="S331" s="211">
        <v>0</v>
      </c>
      <c r="T331" s="212">
        <f>S331*H331</f>
        <v>0</v>
      </c>
      <c r="AR331" s="14" t="s">
        <v>257</v>
      </c>
      <c r="AT331" s="14" t="s">
        <v>197</v>
      </c>
      <c r="AU331" s="14" t="s">
        <v>77</v>
      </c>
      <c r="AY331" s="14" t="s">
        <v>128</v>
      </c>
      <c r="BE331" s="213">
        <f>IF(N331="základní",J331,0)</f>
        <v>0</v>
      </c>
      <c r="BF331" s="213">
        <f>IF(N331="snížená",J331,0)</f>
        <v>0</v>
      </c>
      <c r="BG331" s="213">
        <f>IF(N331="zákl. přenesená",J331,0)</f>
        <v>0</v>
      </c>
      <c r="BH331" s="213">
        <f>IF(N331="sníž. přenesená",J331,0)</f>
        <v>0</v>
      </c>
      <c r="BI331" s="213">
        <f>IF(N331="nulová",J331,0)</f>
        <v>0</v>
      </c>
      <c r="BJ331" s="14" t="s">
        <v>136</v>
      </c>
      <c r="BK331" s="213">
        <f>ROUND(I331*H331,2)</f>
        <v>0</v>
      </c>
      <c r="BL331" s="14" t="s">
        <v>196</v>
      </c>
      <c r="BM331" s="14" t="s">
        <v>915</v>
      </c>
    </row>
    <row r="332" s="1" customFormat="1" ht="22.5" customHeight="1">
      <c r="B332" s="35"/>
      <c r="C332" s="217" t="s">
        <v>916</v>
      </c>
      <c r="D332" s="217" t="s">
        <v>197</v>
      </c>
      <c r="E332" s="218" t="s">
        <v>917</v>
      </c>
      <c r="F332" s="219" t="s">
        <v>918</v>
      </c>
      <c r="G332" s="220" t="s">
        <v>134</v>
      </c>
      <c r="H332" s="221">
        <v>2</v>
      </c>
      <c r="I332" s="222"/>
      <c r="J332" s="223">
        <f>ROUND(I332*H332,2)</f>
        <v>0</v>
      </c>
      <c r="K332" s="219" t="s">
        <v>1</v>
      </c>
      <c r="L332" s="224"/>
      <c r="M332" s="225" t="s">
        <v>1</v>
      </c>
      <c r="N332" s="226" t="s">
        <v>40</v>
      </c>
      <c r="O332" s="76"/>
      <c r="P332" s="211">
        <f>O332*H332</f>
        <v>0</v>
      </c>
      <c r="Q332" s="211">
        <v>0</v>
      </c>
      <c r="R332" s="211">
        <f>Q332*H332</f>
        <v>0</v>
      </c>
      <c r="S332" s="211">
        <v>0</v>
      </c>
      <c r="T332" s="212">
        <f>S332*H332</f>
        <v>0</v>
      </c>
      <c r="AR332" s="14" t="s">
        <v>257</v>
      </c>
      <c r="AT332" s="14" t="s">
        <v>197</v>
      </c>
      <c r="AU332" s="14" t="s">
        <v>77</v>
      </c>
      <c r="AY332" s="14" t="s">
        <v>128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4" t="s">
        <v>136</v>
      </c>
      <c r="BK332" s="213">
        <f>ROUND(I332*H332,2)</f>
        <v>0</v>
      </c>
      <c r="BL332" s="14" t="s">
        <v>196</v>
      </c>
      <c r="BM332" s="14" t="s">
        <v>919</v>
      </c>
    </row>
    <row r="333" s="1" customFormat="1" ht="22.5" customHeight="1">
      <c r="B333" s="35"/>
      <c r="C333" s="217" t="s">
        <v>920</v>
      </c>
      <c r="D333" s="217" t="s">
        <v>197</v>
      </c>
      <c r="E333" s="218" t="s">
        <v>921</v>
      </c>
      <c r="F333" s="219" t="s">
        <v>922</v>
      </c>
      <c r="G333" s="220" t="s">
        <v>134</v>
      </c>
      <c r="H333" s="221">
        <v>1</v>
      </c>
      <c r="I333" s="222"/>
      <c r="J333" s="223">
        <f>ROUND(I333*H333,2)</f>
        <v>0</v>
      </c>
      <c r="K333" s="219" t="s">
        <v>1</v>
      </c>
      <c r="L333" s="224"/>
      <c r="M333" s="225" t="s">
        <v>1</v>
      </c>
      <c r="N333" s="226" t="s">
        <v>40</v>
      </c>
      <c r="O333" s="76"/>
      <c r="P333" s="211">
        <f>O333*H333</f>
        <v>0</v>
      </c>
      <c r="Q333" s="211">
        <v>0</v>
      </c>
      <c r="R333" s="211">
        <f>Q333*H333</f>
        <v>0</v>
      </c>
      <c r="S333" s="211">
        <v>0</v>
      </c>
      <c r="T333" s="212">
        <f>S333*H333</f>
        <v>0</v>
      </c>
      <c r="AR333" s="14" t="s">
        <v>257</v>
      </c>
      <c r="AT333" s="14" t="s">
        <v>197</v>
      </c>
      <c r="AU333" s="14" t="s">
        <v>77</v>
      </c>
      <c r="AY333" s="14" t="s">
        <v>128</v>
      </c>
      <c r="BE333" s="213">
        <f>IF(N333="základní",J333,0)</f>
        <v>0</v>
      </c>
      <c r="BF333" s="213">
        <f>IF(N333="snížená",J333,0)</f>
        <v>0</v>
      </c>
      <c r="BG333" s="213">
        <f>IF(N333="zákl. přenesená",J333,0)</f>
        <v>0</v>
      </c>
      <c r="BH333" s="213">
        <f>IF(N333="sníž. přenesená",J333,0)</f>
        <v>0</v>
      </c>
      <c r="BI333" s="213">
        <f>IF(N333="nulová",J333,0)</f>
        <v>0</v>
      </c>
      <c r="BJ333" s="14" t="s">
        <v>136</v>
      </c>
      <c r="BK333" s="213">
        <f>ROUND(I333*H333,2)</f>
        <v>0</v>
      </c>
      <c r="BL333" s="14" t="s">
        <v>196</v>
      </c>
      <c r="BM333" s="14" t="s">
        <v>923</v>
      </c>
    </row>
    <row r="334" s="1" customFormat="1" ht="22.5" customHeight="1">
      <c r="B334" s="35"/>
      <c r="C334" s="217" t="s">
        <v>924</v>
      </c>
      <c r="D334" s="217" t="s">
        <v>197</v>
      </c>
      <c r="E334" s="218" t="s">
        <v>925</v>
      </c>
      <c r="F334" s="219" t="s">
        <v>926</v>
      </c>
      <c r="G334" s="220" t="s">
        <v>134</v>
      </c>
      <c r="H334" s="221">
        <v>1</v>
      </c>
      <c r="I334" s="222"/>
      <c r="J334" s="223">
        <f>ROUND(I334*H334,2)</f>
        <v>0</v>
      </c>
      <c r="K334" s="219" t="s">
        <v>1</v>
      </c>
      <c r="L334" s="224"/>
      <c r="M334" s="225" t="s">
        <v>1</v>
      </c>
      <c r="N334" s="226" t="s">
        <v>40</v>
      </c>
      <c r="O334" s="76"/>
      <c r="P334" s="211">
        <f>O334*H334</f>
        <v>0</v>
      </c>
      <c r="Q334" s="211">
        <v>0</v>
      </c>
      <c r="R334" s="211">
        <f>Q334*H334</f>
        <v>0</v>
      </c>
      <c r="S334" s="211">
        <v>0</v>
      </c>
      <c r="T334" s="212">
        <f>S334*H334</f>
        <v>0</v>
      </c>
      <c r="AR334" s="14" t="s">
        <v>257</v>
      </c>
      <c r="AT334" s="14" t="s">
        <v>197</v>
      </c>
      <c r="AU334" s="14" t="s">
        <v>77</v>
      </c>
      <c r="AY334" s="14" t="s">
        <v>128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4" t="s">
        <v>136</v>
      </c>
      <c r="BK334" s="213">
        <f>ROUND(I334*H334,2)</f>
        <v>0</v>
      </c>
      <c r="BL334" s="14" t="s">
        <v>196</v>
      </c>
      <c r="BM334" s="14" t="s">
        <v>927</v>
      </c>
    </row>
    <row r="335" s="1" customFormat="1" ht="22.5" customHeight="1">
      <c r="B335" s="35"/>
      <c r="C335" s="217" t="s">
        <v>928</v>
      </c>
      <c r="D335" s="217" t="s">
        <v>197</v>
      </c>
      <c r="E335" s="218" t="s">
        <v>929</v>
      </c>
      <c r="F335" s="219" t="s">
        <v>930</v>
      </c>
      <c r="G335" s="220" t="s">
        <v>134</v>
      </c>
      <c r="H335" s="221">
        <v>2</v>
      </c>
      <c r="I335" s="222"/>
      <c r="J335" s="223">
        <f>ROUND(I335*H335,2)</f>
        <v>0</v>
      </c>
      <c r="K335" s="219" t="s">
        <v>1</v>
      </c>
      <c r="L335" s="224"/>
      <c r="M335" s="225" t="s">
        <v>1</v>
      </c>
      <c r="N335" s="226" t="s">
        <v>40</v>
      </c>
      <c r="O335" s="76"/>
      <c r="P335" s="211">
        <f>O335*H335</f>
        <v>0</v>
      </c>
      <c r="Q335" s="211">
        <v>0</v>
      </c>
      <c r="R335" s="211">
        <f>Q335*H335</f>
        <v>0</v>
      </c>
      <c r="S335" s="211">
        <v>0</v>
      </c>
      <c r="T335" s="212">
        <f>S335*H335</f>
        <v>0</v>
      </c>
      <c r="AR335" s="14" t="s">
        <v>257</v>
      </c>
      <c r="AT335" s="14" t="s">
        <v>197</v>
      </c>
      <c r="AU335" s="14" t="s">
        <v>77</v>
      </c>
      <c r="AY335" s="14" t="s">
        <v>128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4" t="s">
        <v>136</v>
      </c>
      <c r="BK335" s="213">
        <f>ROUND(I335*H335,2)</f>
        <v>0</v>
      </c>
      <c r="BL335" s="14" t="s">
        <v>196</v>
      </c>
      <c r="BM335" s="14" t="s">
        <v>931</v>
      </c>
    </row>
    <row r="336" s="1" customFormat="1" ht="16.5" customHeight="1">
      <c r="B336" s="35"/>
      <c r="C336" s="202" t="s">
        <v>932</v>
      </c>
      <c r="D336" s="202" t="s">
        <v>131</v>
      </c>
      <c r="E336" s="203" t="s">
        <v>933</v>
      </c>
      <c r="F336" s="204" t="s">
        <v>934</v>
      </c>
      <c r="G336" s="205" t="s">
        <v>134</v>
      </c>
      <c r="H336" s="206">
        <v>1</v>
      </c>
      <c r="I336" s="207"/>
      <c r="J336" s="208">
        <f>ROUND(I336*H336,2)</f>
        <v>0</v>
      </c>
      <c r="K336" s="204" t="s">
        <v>135</v>
      </c>
      <c r="L336" s="40"/>
      <c r="M336" s="209" t="s">
        <v>1</v>
      </c>
      <c r="N336" s="210" t="s">
        <v>40</v>
      </c>
      <c r="O336" s="76"/>
      <c r="P336" s="211">
        <f>O336*H336</f>
        <v>0</v>
      </c>
      <c r="Q336" s="211">
        <v>0.00027</v>
      </c>
      <c r="R336" s="211">
        <f>Q336*H336</f>
        <v>0.00027</v>
      </c>
      <c r="S336" s="211">
        <v>0</v>
      </c>
      <c r="T336" s="212">
        <f>S336*H336</f>
        <v>0</v>
      </c>
      <c r="AR336" s="14" t="s">
        <v>196</v>
      </c>
      <c r="AT336" s="14" t="s">
        <v>131</v>
      </c>
      <c r="AU336" s="14" t="s">
        <v>77</v>
      </c>
      <c r="AY336" s="14" t="s">
        <v>128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4" t="s">
        <v>136</v>
      </c>
      <c r="BK336" s="213">
        <f>ROUND(I336*H336,2)</f>
        <v>0</v>
      </c>
      <c r="BL336" s="14" t="s">
        <v>196</v>
      </c>
      <c r="BM336" s="14" t="s">
        <v>935</v>
      </c>
    </row>
    <row r="337" s="1" customFormat="1" ht="22.5" customHeight="1">
      <c r="B337" s="35"/>
      <c r="C337" s="217" t="s">
        <v>936</v>
      </c>
      <c r="D337" s="217" t="s">
        <v>197</v>
      </c>
      <c r="E337" s="218" t="s">
        <v>937</v>
      </c>
      <c r="F337" s="219" t="s">
        <v>938</v>
      </c>
      <c r="G337" s="220" t="s">
        <v>134</v>
      </c>
      <c r="H337" s="221">
        <v>1</v>
      </c>
      <c r="I337" s="222"/>
      <c r="J337" s="223">
        <f>ROUND(I337*H337,2)</f>
        <v>0</v>
      </c>
      <c r="K337" s="219" t="s">
        <v>1</v>
      </c>
      <c r="L337" s="224"/>
      <c r="M337" s="225" t="s">
        <v>1</v>
      </c>
      <c r="N337" s="226" t="s">
        <v>40</v>
      </c>
      <c r="O337" s="76"/>
      <c r="P337" s="211">
        <f>O337*H337</f>
        <v>0</v>
      </c>
      <c r="Q337" s="211">
        <v>0</v>
      </c>
      <c r="R337" s="211">
        <f>Q337*H337</f>
        <v>0</v>
      </c>
      <c r="S337" s="211">
        <v>0</v>
      </c>
      <c r="T337" s="212">
        <f>S337*H337</f>
        <v>0</v>
      </c>
      <c r="AR337" s="14" t="s">
        <v>257</v>
      </c>
      <c r="AT337" s="14" t="s">
        <v>197</v>
      </c>
      <c r="AU337" s="14" t="s">
        <v>77</v>
      </c>
      <c r="AY337" s="14" t="s">
        <v>128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4" t="s">
        <v>136</v>
      </c>
      <c r="BK337" s="213">
        <f>ROUND(I337*H337,2)</f>
        <v>0</v>
      </c>
      <c r="BL337" s="14" t="s">
        <v>196</v>
      </c>
      <c r="BM337" s="14" t="s">
        <v>939</v>
      </c>
    </row>
    <row r="338" s="1" customFormat="1" ht="16.5" customHeight="1">
      <c r="B338" s="35"/>
      <c r="C338" s="202" t="s">
        <v>940</v>
      </c>
      <c r="D338" s="202" t="s">
        <v>131</v>
      </c>
      <c r="E338" s="203" t="s">
        <v>941</v>
      </c>
      <c r="F338" s="204" t="s">
        <v>942</v>
      </c>
      <c r="G338" s="205" t="s">
        <v>134</v>
      </c>
      <c r="H338" s="206">
        <v>2</v>
      </c>
      <c r="I338" s="207"/>
      <c r="J338" s="208">
        <f>ROUND(I338*H338,2)</f>
        <v>0</v>
      </c>
      <c r="K338" s="204" t="s">
        <v>135</v>
      </c>
      <c r="L338" s="40"/>
      <c r="M338" s="209" t="s">
        <v>1</v>
      </c>
      <c r="N338" s="210" t="s">
        <v>40</v>
      </c>
      <c r="O338" s="76"/>
      <c r="P338" s="211">
        <f>O338*H338</f>
        <v>0</v>
      </c>
      <c r="Q338" s="211">
        <v>0.00025999999999999998</v>
      </c>
      <c r="R338" s="211">
        <f>Q338*H338</f>
        <v>0.00051999999999999995</v>
      </c>
      <c r="S338" s="211">
        <v>0</v>
      </c>
      <c r="T338" s="212">
        <f>S338*H338</f>
        <v>0</v>
      </c>
      <c r="AR338" s="14" t="s">
        <v>196</v>
      </c>
      <c r="AT338" s="14" t="s">
        <v>131</v>
      </c>
      <c r="AU338" s="14" t="s">
        <v>77</v>
      </c>
      <c r="AY338" s="14" t="s">
        <v>128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4" t="s">
        <v>136</v>
      </c>
      <c r="BK338" s="213">
        <f>ROUND(I338*H338,2)</f>
        <v>0</v>
      </c>
      <c r="BL338" s="14" t="s">
        <v>196</v>
      </c>
      <c r="BM338" s="14" t="s">
        <v>943</v>
      </c>
    </row>
    <row r="339" s="1" customFormat="1" ht="22.5" customHeight="1">
      <c r="B339" s="35"/>
      <c r="C339" s="217" t="s">
        <v>944</v>
      </c>
      <c r="D339" s="217" t="s">
        <v>197</v>
      </c>
      <c r="E339" s="218" t="s">
        <v>945</v>
      </c>
      <c r="F339" s="219" t="s">
        <v>946</v>
      </c>
      <c r="G339" s="220" t="s">
        <v>134</v>
      </c>
      <c r="H339" s="221">
        <v>6</v>
      </c>
      <c r="I339" s="222"/>
      <c r="J339" s="223">
        <f>ROUND(I339*H339,2)</f>
        <v>0</v>
      </c>
      <c r="K339" s="219" t="s">
        <v>1</v>
      </c>
      <c r="L339" s="224"/>
      <c r="M339" s="225" t="s">
        <v>1</v>
      </c>
      <c r="N339" s="226" t="s">
        <v>40</v>
      </c>
      <c r="O339" s="76"/>
      <c r="P339" s="211">
        <f>O339*H339</f>
        <v>0</v>
      </c>
      <c r="Q339" s="211">
        <v>0</v>
      </c>
      <c r="R339" s="211">
        <f>Q339*H339</f>
        <v>0</v>
      </c>
      <c r="S339" s="211">
        <v>0</v>
      </c>
      <c r="T339" s="212">
        <f>S339*H339</f>
        <v>0</v>
      </c>
      <c r="AR339" s="14" t="s">
        <v>257</v>
      </c>
      <c r="AT339" s="14" t="s">
        <v>197</v>
      </c>
      <c r="AU339" s="14" t="s">
        <v>77</v>
      </c>
      <c r="AY339" s="14" t="s">
        <v>128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4" t="s">
        <v>136</v>
      </c>
      <c r="BK339" s="213">
        <f>ROUND(I339*H339,2)</f>
        <v>0</v>
      </c>
      <c r="BL339" s="14" t="s">
        <v>196</v>
      </c>
      <c r="BM339" s="14" t="s">
        <v>947</v>
      </c>
    </row>
    <row r="340" s="1" customFormat="1" ht="22.5" customHeight="1">
      <c r="B340" s="35"/>
      <c r="C340" s="217" t="s">
        <v>948</v>
      </c>
      <c r="D340" s="217" t="s">
        <v>197</v>
      </c>
      <c r="E340" s="218" t="s">
        <v>949</v>
      </c>
      <c r="F340" s="219" t="s">
        <v>950</v>
      </c>
      <c r="G340" s="220" t="s">
        <v>134</v>
      </c>
      <c r="H340" s="221">
        <v>2</v>
      </c>
      <c r="I340" s="222"/>
      <c r="J340" s="223">
        <f>ROUND(I340*H340,2)</f>
        <v>0</v>
      </c>
      <c r="K340" s="219" t="s">
        <v>1</v>
      </c>
      <c r="L340" s="224"/>
      <c r="M340" s="225" t="s">
        <v>1</v>
      </c>
      <c r="N340" s="226" t="s">
        <v>40</v>
      </c>
      <c r="O340" s="76"/>
      <c r="P340" s="211">
        <f>O340*H340</f>
        <v>0</v>
      </c>
      <c r="Q340" s="211">
        <v>0</v>
      </c>
      <c r="R340" s="211">
        <f>Q340*H340</f>
        <v>0</v>
      </c>
      <c r="S340" s="211">
        <v>0</v>
      </c>
      <c r="T340" s="212">
        <f>S340*H340</f>
        <v>0</v>
      </c>
      <c r="AR340" s="14" t="s">
        <v>257</v>
      </c>
      <c r="AT340" s="14" t="s">
        <v>197</v>
      </c>
      <c r="AU340" s="14" t="s">
        <v>77</v>
      </c>
      <c r="AY340" s="14" t="s">
        <v>128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4" t="s">
        <v>136</v>
      </c>
      <c r="BK340" s="213">
        <f>ROUND(I340*H340,2)</f>
        <v>0</v>
      </c>
      <c r="BL340" s="14" t="s">
        <v>196</v>
      </c>
      <c r="BM340" s="14" t="s">
        <v>951</v>
      </c>
    </row>
    <row r="341" s="1" customFormat="1" ht="16.5" customHeight="1">
      <c r="B341" s="35"/>
      <c r="C341" s="202" t="s">
        <v>952</v>
      </c>
      <c r="D341" s="202" t="s">
        <v>131</v>
      </c>
      <c r="E341" s="203" t="s">
        <v>953</v>
      </c>
      <c r="F341" s="204" t="s">
        <v>954</v>
      </c>
      <c r="G341" s="205" t="s">
        <v>134</v>
      </c>
      <c r="H341" s="206">
        <v>6</v>
      </c>
      <c r="I341" s="207"/>
      <c r="J341" s="208">
        <f>ROUND(I341*H341,2)</f>
        <v>0</v>
      </c>
      <c r="K341" s="204" t="s">
        <v>135</v>
      </c>
      <c r="L341" s="40"/>
      <c r="M341" s="209" t="s">
        <v>1</v>
      </c>
      <c r="N341" s="210" t="s">
        <v>40</v>
      </c>
      <c r="O341" s="76"/>
      <c r="P341" s="211">
        <f>O341*H341</f>
        <v>0</v>
      </c>
      <c r="Q341" s="211">
        <v>0.00093000000000000005</v>
      </c>
      <c r="R341" s="211">
        <f>Q341*H341</f>
        <v>0.0055799999999999999</v>
      </c>
      <c r="S341" s="211">
        <v>0</v>
      </c>
      <c r="T341" s="212">
        <f>S341*H341</f>
        <v>0</v>
      </c>
      <c r="AR341" s="14" t="s">
        <v>196</v>
      </c>
      <c r="AT341" s="14" t="s">
        <v>131</v>
      </c>
      <c r="AU341" s="14" t="s">
        <v>77</v>
      </c>
      <c r="AY341" s="14" t="s">
        <v>128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4" t="s">
        <v>136</v>
      </c>
      <c r="BK341" s="213">
        <f>ROUND(I341*H341,2)</f>
        <v>0</v>
      </c>
      <c r="BL341" s="14" t="s">
        <v>196</v>
      </c>
      <c r="BM341" s="14" t="s">
        <v>955</v>
      </c>
    </row>
    <row r="342" s="1" customFormat="1" ht="22.5" customHeight="1">
      <c r="B342" s="35"/>
      <c r="C342" s="217" t="s">
        <v>956</v>
      </c>
      <c r="D342" s="217" t="s">
        <v>197</v>
      </c>
      <c r="E342" s="218" t="s">
        <v>957</v>
      </c>
      <c r="F342" s="219" t="s">
        <v>958</v>
      </c>
      <c r="G342" s="220" t="s">
        <v>134</v>
      </c>
      <c r="H342" s="221">
        <v>1</v>
      </c>
      <c r="I342" s="222"/>
      <c r="J342" s="223">
        <f>ROUND(I342*H342,2)</f>
        <v>0</v>
      </c>
      <c r="K342" s="219" t="s">
        <v>1</v>
      </c>
      <c r="L342" s="224"/>
      <c r="M342" s="225" t="s">
        <v>1</v>
      </c>
      <c r="N342" s="226" t="s">
        <v>40</v>
      </c>
      <c r="O342" s="76"/>
      <c r="P342" s="211">
        <f>O342*H342</f>
        <v>0</v>
      </c>
      <c r="Q342" s="211">
        <v>0</v>
      </c>
      <c r="R342" s="211">
        <f>Q342*H342</f>
        <v>0</v>
      </c>
      <c r="S342" s="211">
        <v>0</v>
      </c>
      <c r="T342" s="212">
        <f>S342*H342</f>
        <v>0</v>
      </c>
      <c r="AR342" s="14" t="s">
        <v>257</v>
      </c>
      <c r="AT342" s="14" t="s">
        <v>197</v>
      </c>
      <c r="AU342" s="14" t="s">
        <v>77</v>
      </c>
      <c r="AY342" s="14" t="s">
        <v>128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14" t="s">
        <v>136</v>
      </c>
      <c r="BK342" s="213">
        <f>ROUND(I342*H342,2)</f>
        <v>0</v>
      </c>
      <c r="BL342" s="14" t="s">
        <v>196</v>
      </c>
      <c r="BM342" s="14" t="s">
        <v>959</v>
      </c>
    </row>
    <row r="343" s="1" customFormat="1" ht="22.5" customHeight="1">
      <c r="B343" s="35"/>
      <c r="C343" s="217" t="s">
        <v>960</v>
      </c>
      <c r="D343" s="217" t="s">
        <v>197</v>
      </c>
      <c r="E343" s="218" t="s">
        <v>961</v>
      </c>
      <c r="F343" s="219" t="s">
        <v>962</v>
      </c>
      <c r="G343" s="220" t="s">
        <v>134</v>
      </c>
      <c r="H343" s="221">
        <v>1</v>
      </c>
      <c r="I343" s="222"/>
      <c r="J343" s="223">
        <f>ROUND(I343*H343,2)</f>
        <v>0</v>
      </c>
      <c r="K343" s="219" t="s">
        <v>1</v>
      </c>
      <c r="L343" s="224"/>
      <c r="M343" s="225" t="s">
        <v>1</v>
      </c>
      <c r="N343" s="226" t="s">
        <v>40</v>
      </c>
      <c r="O343" s="76"/>
      <c r="P343" s="211">
        <f>O343*H343</f>
        <v>0</v>
      </c>
      <c r="Q343" s="211">
        <v>0</v>
      </c>
      <c r="R343" s="211">
        <f>Q343*H343</f>
        <v>0</v>
      </c>
      <c r="S343" s="211">
        <v>0</v>
      </c>
      <c r="T343" s="212">
        <f>S343*H343</f>
        <v>0</v>
      </c>
      <c r="AR343" s="14" t="s">
        <v>257</v>
      </c>
      <c r="AT343" s="14" t="s">
        <v>197</v>
      </c>
      <c r="AU343" s="14" t="s">
        <v>77</v>
      </c>
      <c r="AY343" s="14" t="s">
        <v>128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4" t="s">
        <v>136</v>
      </c>
      <c r="BK343" s="213">
        <f>ROUND(I343*H343,2)</f>
        <v>0</v>
      </c>
      <c r="BL343" s="14" t="s">
        <v>196</v>
      </c>
      <c r="BM343" s="14" t="s">
        <v>963</v>
      </c>
    </row>
    <row r="344" s="1" customFormat="1" ht="22.5" customHeight="1">
      <c r="B344" s="35"/>
      <c r="C344" s="217" t="s">
        <v>964</v>
      </c>
      <c r="D344" s="217" t="s">
        <v>197</v>
      </c>
      <c r="E344" s="218" t="s">
        <v>965</v>
      </c>
      <c r="F344" s="219" t="s">
        <v>966</v>
      </c>
      <c r="G344" s="220" t="s">
        <v>134</v>
      </c>
      <c r="H344" s="221">
        <v>1</v>
      </c>
      <c r="I344" s="222"/>
      <c r="J344" s="223">
        <f>ROUND(I344*H344,2)</f>
        <v>0</v>
      </c>
      <c r="K344" s="219" t="s">
        <v>1</v>
      </c>
      <c r="L344" s="224"/>
      <c r="M344" s="225" t="s">
        <v>1</v>
      </c>
      <c r="N344" s="226" t="s">
        <v>40</v>
      </c>
      <c r="O344" s="76"/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AR344" s="14" t="s">
        <v>257</v>
      </c>
      <c r="AT344" s="14" t="s">
        <v>197</v>
      </c>
      <c r="AU344" s="14" t="s">
        <v>77</v>
      </c>
      <c r="AY344" s="14" t="s">
        <v>128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4" t="s">
        <v>136</v>
      </c>
      <c r="BK344" s="213">
        <f>ROUND(I344*H344,2)</f>
        <v>0</v>
      </c>
      <c r="BL344" s="14" t="s">
        <v>196</v>
      </c>
      <c r="BM344" s="14" t="s">
        <v>967</v>
      </c>
    </row>
    <row r="345" s="1" customFormat="1" ht="22.5" customHeight="1">
      <c r="B345" s="35"/>
      <c r="C345" s="217" t="s">
        <v>968</v>
      </c>
      <c r="D345" s="217" t="s">
        <v>197</v>
      </c>
      <c r="E345" s="218" t="s">
        <v>969</v>
      </c>
      <c r="F345" s="219" t="s">
        <v>970</v>
      </c>
      <c r="G345" s="220" t="s">
        <v>134</v>
      </c>
      <c r="H345" s="221">
        <v>1</v>
      </c>
      <c r="I345" s="222"/>
      <c r="J345" s="223">
        <f>ROUND(I345*H345,2)</f>
        <v>0</v>
      </c>
      <c r="K345" s="219" t="s">
        <v>1</v>
      </c>
      <c r="L345" s="224"/>
      <c r="M345" s="225" t="s">
        <v>1</v>
      </c>
      <c r="N345" s="226" t="s">
        <v>40</v>
      </c>
      <c r="O345" s="76"/>
      <c r="P345" s="211">
        <f>O345*H345</f>
        <v>0</v>
      </c>
      <c r="Q345" s="211">
        <v>0</v>
      </c>
      <c r="R345" s="211">
        <f>Q345*H345</f>
        <v>0</v>
      </c>
      <c r="S345" s="211">
        <v>0</v>
      </c>
      <c r="T345" s="212">
        <f>S345*H345</f>
        <v>0</v>
      </c>
      <c r="AR345" s="14" t="s">
        <v>257</v>
      </c>
      <c r="AT345" s="14" t="s">
        <v>197</v>
      </c>
      <c r="AU345" s="14" t="s">
        <v>77</v>
      </c>
      <c r="AY345" s="14" t="s">
        <v>128</v>
      </c>
      <c r="BE345" s="213">
        <f>IF(N345="základní",J345,0)</f>
        <v>0</v>
      </c>
      <c r="BF345" s="213">
        <f>IF(N345="snížená",J345,0)</f>
        <v>0</v>
      </c>
      <c r="BG345" s="213">
        <f>IF(N345="zákl. přenesená",J345,0)</f>
        <v>0</v>
      </c>
      <c r="BH345" s="213">
        <f>IF(N345="sníž. přenesená",J345,0)</f>
        <v>0</v>
      </c>
      <c r="BI345" s="213">
        <f>IF(N345="nulová",J345,0)</f>
        <v>0</v>
      </c>
      <c r="BJ345" s="14" t="s">
        <v>136</v>
      </c>
      <c r="BK345" s="213">
        <f>ROUND(I345*H345,2)</f>
        <v>0</v>
      </c>
      <c r="BL345" s="14" t="s">
        <v>196</v>
      </c>
      <c r="BM345" s="14" t="s">
        <v>971</v>
      </c>
    </row>
    <row r="346" s="1" customFormat="1" ht="22.5" customHeight="1">
      <c r="B346" s="35"/>
      <c r="C346" s="217" t="s">
        <v>972</v>
      </c>
      <c r="D346" s="217" t="s">
        <v>197</v>
      </c>
      <c r="E346" s="218" t="s">
        <v>973</v>
      </c>
      <c r="F346" s="219" t="s">
        <v>974</v>
      </c>
      <c r="G346" s="220" t="s">
        <v>134</v>
      </c>
      <c r="H346" s="221">
        <v>2</v>
      </c>
      <c r="I346" s="222"/>
      <c r="J346" s="223">
        <f>ROUND(I346*H346,2)</f>
        <v>0</v>
      </c>
      <c r="K346" s="219" t="s">
        <v>1</v>
      </c>
      <c r="L346" s="224"/>
      <c r="M346" s="225" t="s">
        <v>1</v>
      </c>
      <c r="N346" s="226" t="s">
        <v>40</v>
      </c>
      <c r="O346" s="76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AR346" s="14" t="s">
        <v>257</v>
      </c>
      <c r="AT346" s="14" t="s">
        <v>197</v>
      </c>
      <c r="AU346" s="14" t="s">
        <v>77</v>
      </c>
      <c r="AY346" s="14" t="s">
        <v>128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4" t="s">
        <v>136</v>
      </c>
      <c r="BK346" s="213">
        <f>ROUND(I346*H346,2)</f>
        <v>0</v>
      </c>
      <c r="BL346" s="14" t="s">
        <v>196</v>
      </c>
      <c r="BM346" s="14" t="s">
        <v>975</v>
      </c>
    </row>
    <row r="347" s="1" customFormat="1" ht="16.5" customHeight="1">
      <c r="B347" s="35"/>
      <c r="C347" s="202" t="s">
        <v>976</v>
      </c>
      <c r="D347" s="202" t="s">
        <v>131</v>
      </c>
      <c r="E347" s="203" t="s">
        <v>977</v>
      </c>
      <c r="F347" s="204" t="s">
        <v>978</v>
      </c>
      <c r="G347" s="205" t="s">
        <v>134</v>
      </c>
      <c r="H347" s="206">
        <v>3</v>
      </c>
      <c r="I347" s="207"/>
      <c r="J347" s="208">
        <f>ROUND(I347*H347,2)</f>
        <v>0</v>
      </c>
      <c r="K347" s="204" t="s">
        <v>135</v>
      </c>
      <c r="L347" s="40"/>
      <c r="M347" s="209" t="s">
        <v>1</v>
      </c>
      <c r="N347" s="210" t="s">
        <v>40</v>
      </c>
      <c r="O347" s="76"/>
      <c r="P347" s="211">
        <f>O347*H347</f>
        <v>0</v>
      </c>
      <c r="Q347" s="211">
        <v>0.00092000000000000003</v>
      </c>
      <c r="R347" s="211">
        <f>Q347*H347</f>
        <v>0.0027600000000000003</v>
      </c>
      <c r="S347" s="211">
        <v>0</v>
      </c>
      <c r="T347" s="212">
        <f>S347*H347</f>
        <v>0</v>
      </c>
      <c r="AR347" s="14" t="s">
        <v>196</v>
      </c>
      <c r="AT347" s="14" t="s">
        <v>131</v>
      </c>
      <c r="AU347" s="14" t="s">
        <v>77</v>
      </c>
      <c r="AY347" s="14" t="s">
        <v>128</v>
      </c>
      <c r="BE347" s="213">
        <f>IF(N347="základní",J347,0)</f>
        <v>0</v>
      </c>
      <c r="BF347" s="213">
        <f>IF(N347="snížená",J347,0)</f>
        <v>0</v>
      </c>
      <c r="BG347" s="213">
        <f>IF(N347="zákl. přenesená",J347,0)</f>
        <v>0</v>
      </c>
      <c r="BH347" s="213">
        <f>IF(N347="sníž. přenesená",J347,0)</f>
        <v>0</v>
      </c>
      <c r="BI347" s="213">
        <f>IF(N347="nulová",J347,0)</f>
        <v>0</v>
      </c>
      <c r="BJ347" s="14" t="s">
        <v>136</v>
      </c>
      <c r="BK347" s="213">
        <f>ROUND(I347*H347,2)</f>
        <v>0</v>
      </c>
      <c r="BL347" s="14" t="s">
        <v>196</v>
      </c>
      <c r="BM347" s="14" t="s">
        <v>979</v>
      </c>
    </row>
    <row r="348" s="1" customFormat="1" ht="22.5" customHeight="1">
      <c r="B348" s="35"/>
      <c r="C348" s="217" t="s">
        <v>980</v>
      </c>
      <c r="D348" s="217" t="s">
        <v>197</v>
      </c>
      <c r="E348" s="218" t="s">
        <v>981</v>
      </c>
      <c r="F348" s="219" t="s">
        <v>982</v>
      </c>
      <c r="G348" s="220" t="s">
        <v>134</v>
      </c>
      <c r="H348" s="221">
        <v>1</v>
      </c>
      <c r="I348" s="222"/>
      <c r="J348" s="223">
        <f>ROUND(I348*H348,2)</f>
        <v>0</v>
      </c>
      <c r="K348" s="219" t="s">
        <v>1</v>
      </c>
      <c r="L348" s="224"/>
      <c r="M348" s="225" t="s">
        <v>1</v>
      </c>
      <c r="N348" s="226" t="s">
        <v>40</v>
      </c>
      <c r="O348" s="76"/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AR348" s="14" t="s">
        <v>257</v>
      </c>
      <c r="AT348" s="14" t="s">
        <v>197</v>
      </c>
      <c r="AU348" s="14" t="s">
        <v>77</v>
      </c>
      <c r="AY348" s="14" t="s">
        <v>128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14" t="s">
        <v>136</v>
      </c>
      <c r="BK348" s="213">
        <f>ROUND(I348*H348,2)</f>
        <v>0</v>
      </c>
      <c r="BL348" s="14" t="s">
        <v>196</v>
      </c>
      <c r="BM348" s="14" t="s">
        <v>983</v>
      </c>
    </row>
    <row r="349" s="1" customFormat="1" ht="22.5" customHeight="1">
      <c r="B349" s="35"/>
      <c r="C349" s="217" t="s">
        <v>984</v>
      </c>
      <c r="D349" s="217" t="s">
        <v>197</v>
      </c>
      <c r="E349" s="218" t="s">
        <v>985</v>
      </c>
      <c r="F349" s="219" t="s">
        <v>986</v>
      </c>
      <c r="G349" s="220" t="s">
        <v>134</v>
      </c>
      <c r="H349" s="221">
        <v>2</v>
      </c>
      <c r="I349" s="222"/>
      <c r="J349" s="223">
        <f>ROUND(I349*H349,2)</f>
        <v>0</v>
      </c>
      <c r="K349" s="219" t="s">
        <v>1</v>
      </c>
      <c r="L349" s="224"/>
      <c r="M349" s="225" t="s">
        <v>1</v>
      </c>
      <c r="N349" s="226" t="s">
        <v>40</v>
      </c>
      <c r="O349" s="76"/>
      <c r="P349" s="211">
        <f>O349*H349</f>
        <v>0</v>
      </c>
      <c r="Q349" s="211">
        <v>0</v>
      </c>
      <c r="R349" s="211">
        <f>Q349*H349</f>
        <v>0</v>
      </c>
      <c r="S349" s="211">
        <v>0</v>
      </c>
      <c r="T349" s="212">
        <f>S349*H349</f>
        <v>0</v>
      </c>
      <c r="AR349" s="14" t="s">
        <v>257</v>
      </c>
      <c r="AT349" s="14" t="s">
        <v>197</v>
      </c>
      <c r="AU349" s="14" t="s">
        <v>77</v>
      </c>
      <c r="AY349" s="14" t="s">
        <v>128</v>
      </c>
      <c r="BE349" s="213">
        <f>IF(N349="základní",J349,0)</f>
        <v>0</v>
      </c>
      <c r="BF349" s="213">
        <f>IF(N349="snížená",J349,0)</f>
        <v>0</v>
      </c>
      <c r="BG349" s="213">
        <f>IF(N349="zákl. přenesená",J349,0)</f>
        <v>0</v>
      </c>
      <c r="BH349" s="213">
        <f>IF(N349="sníž. přenesená",J349,0)</f>
        <v>0</v>
      </c>
      <c r="BI349" s="213">
        <f>IF(N349="nulová",J349,0)</f>
        <v>0</v>
      </c>
      <c r="BJ349" s="14" t="s">
        <v>136</v>
      </c>
      <c r="BK349" s="213">
        <f>ROUND(I349*H349,2)</f>
        <v>0</v>
      </c>
      <c r="BL349" s="14" t="s">
        <v>196</v>
      </c>
      <c r="BM349" s="14" t="s">
        <v>987</v>
      </c>
    </row>
    <row r="350" s="1" customFormat="1" ht="16.5" customHeight="1">
      <c r="B350" s="35"/>
      <c r="C350" s="202" t="s">
        <v>988</v>
      </c>
      <c r="D350" s="202" t="s">
        <v>131</v>
      </c>
      <c r="E350" s="203" t="s">
        <v>989</v>
      </c>
      <c r="F350" s="204" t="s">
        <v>990</v>
      </c>
      <c r="G350" s="205" t="s">
        <v>149</v>
      </c>
      <c r="H350" s="206">
        <v>68</v>
      </c>
      <c r="I350" s="207"/>
      <c r="J350" s="208">
        <f>ROUND(I350*H350,2)</f>
        <v>0</v>
      </c>
      <c r="K350" s="204" t="s">
        <v>135</v>
      </c>
      <c r="L350" s="40"/>
      <c r="M350" s="209" t="s">
        <v>1</v>
      </c>
      <c r="N350" s="210" t="s">
        <v>40</v>
      </c>
      <c r="O350" s="76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AR350" s="14" t="s">
        <v>196</v>
      </c>
      <c r="AT350" s="14" t="s">
        <v>131</v>
      </c>
      <c r="AU350" s="14" t="s">
        <v>77</v>
      </c>
      <c r="AY350" s="14" t="s">
        <v>128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4" t="s">
        <v>136</v>
      </c>
      <c r="BK350" s="213">
        <f>ROUND(I350*H350,2)</f>
        <v>0</v>
      </c>
      <c r="BL350" s="14" t="s">
        <v>196</v>
      </c>
      <c r="BM350" s="14" t="s">
        <v>991</v>
      </c>
    </row>
    <row r="351" s="1" customFormat="1" ht="16.5" customHeight="1">
      <c r="B351" s="35"/>
      <c r="C351" s="202" t="s">
        <v>992</v>
      </c>
      <c r="D351" s="202" t="s">
        <v>131</v>
      </c>
      <c r="E351" s="203" t="s">
        <v>993</v>
      </c>
      <c r="F351" s="204" t="s">
        <v>994</v>
      </c>
      <c r="G351" s="205" t="s">
        <v>149</v>
      </c>
      <c r="H351" s="206">
        <v>68</v>
      </c>
      <c r="I351" s="207"/>
      <c r="J351" s="208">
        <f>ROUND(I351*H351,2)</f>
        <v>0</v>
      </c>
      <c r="K351" s="204" t="s">
        <v>135</v>
      </c>
      <c r="L351" s="40"/>
      <c r="M351" s="209" t="s">
        <v>1</v>
      </c>
      <c r="N351" s="210" t="s">
        <v>40</v>
      </c>
      <c r="O351" s="76"/>
      <c r="P351" s="211">
        <f>O351*H351</f>
        <v>0</v>
      </c>
      <c r="Q351" s="211">
        <v>0</v>
      </c>
      <c r="R351" s="211">
        <f>Q351*H351</f>
        <v>0</v>
      </c>
      <c r="S351" s="211">
        <v>0</v>
      </c>
      <c r="T351" s="212">
        <f>S351*H351</f>
        <v>0</v>
      </c>
      <c r="AR351" s="14" t="s">
        <v>196</v>
      </c>
      <c r="AT351" s="14" t="s">
        <v>131</v>
      </c>
      <c r="AU351" s="14" t="s">
        <v>77</v>
      </c>
      <c r="AY351" s="14" t="s">
        <v>128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4" t="s">
        <v>136</v>
      </c>
      <c r="BK351" s="213">
        <f>ROUND(I351*H351,2)</f>
        <v>0</v>
      </c>
      <c r="BL351" s="14" t="s">
        <v>196</v>
      </c>
      <c r="BM351" s="14" t="s">
        <v>995</v>
      </c>
    </row>
    <row r="352" s="1" customFormat="1" ht="16.5" customHeight="1">
      <c r="B352" s="35"/>
      <c r="C352" s="202" t="s">
        <v>996</v>
      </c>
      <c r="D352" s="202" t="s">
        <v>131</v>
      </c>
      <c r="E352" s="203" t="s">
        <v>997</v>
      </c>
      <c r="F352" s="204" t="s">
        <v>998</v>
      </c>
      <c r="G352" s="205" t="s">
        <v>149</v>
      </c>
      <c r="H352" s="206">
        <v>110</v>
      </c>
      <c r="I352" s="207"/>
      <c r="J352" s="208">
        <f>ROUND(I352*H352,2)</f>
        <v>0</v>
      </c>
      <c r="K352" s="204" t="s">
        <v>135</v>
      </c>
      <c r="L352" s="40"/>
      <c r="M352" s="209" t="s">
        <v>1</v>
      </c>
      <c r="N352" s="210" t="s">
        <v>40</v>
      </c>
      <c r="O352" s="76"/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AR352" s="14" t="s">
        <v>196</v>
      </c>
      <c r="AT352" s="14" t="s">
        <v>131</v>
      </c>
      <c r="AU352" s="14" t="s">
        <v>77</v>
      </c>
      <c r="AY352" s="14" t="s">
        <v>128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14" t="s">
        <v>136</v>
      </c>
      <c r="BK352" s="213">
        <f>ROUND(I352*H352,2)</f>
        <v>0</v>
      </c>
      <c r="BL352" s="14" t="s">
        <v>196</v>
      </c>
      <c r="BM352" s="14" t="s">
        <v>999</v>
      </c>
    </row>
    <row r="353" s="1" customFormat="1" ht="16.5" customHeight="1">
      <c r="B353" s="35"/>
      <c r="C353" s="202" t="s">
        <v>1000</v>
      </c>
      <c r="D353" s="202" t="s">
        <v>131</v>
      </c>
      <c r="E353" s="203" t="s">
        <v>1001</v>
      </c>
      <c r="F353" s="204" t="s">
        <v>1002</v>
      </c>
      <c r="G353" s="205" t="s">
        <v>149</v>
      </c>
      <c r="H353" s="206">
        <v>68</v>
      </c>
      <c r="I353" s="207"/>
      <c r="J353" s="208">
        <f>ROUND(I353*H353,2)</f>
        <v>0</v>
      </c>
      <c r="K353" s="204" t="s">
        <v>135</v>
      </c>
      <c r="L353" s="40"/>
      <c r="M353" s="209" t="s">
        <v>1</v>
      </c>
      <c r="N353" s="210" t="s">
        <v>40</v>
      </c>
      <c r="O353" s="76"/>
      <c r="P353" s="211">
        <f>O353*H353</f>
        <v>0</v>
      </c>
      <c r="Q353" s="211">
        <v>0</v>
      </c>
      <c r="R353" s="211">
        <f>Q353*H353</f>
        <v>0</v>
      </c>
      <c r="S353" s="211">
        <v>0</v>
      </c>
      <c r="T353" s="212">
        <f>S353*H353</f>
        <v>0</v>
      </c>
      <c r="AR353" s="14" t="s">
        <v>196</v>
      </c>
      <c r="AT353" s="14" t="s">
        <v>131</v>
      </c>
      <c r="AU353" s="14" t="s">
        <v>77</v>
      </c>
      <c r="AY353" s="14" t="s">
        <v>128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4" t="s">
        <v>136</v>
      </c>
      <c r="BK353" s="213">
        <f>ROUND(I353*H353,2)</f>
        <v>0</v>
      </c>
      <c r="BL353" s="14" t="s">
        <v>196</v>
      </c>
      <c r="BM353" s="14" t="s">
        <v>1003</v>
      </c>
    </row>
    <row r="354" s="1" customFormat="1" ht="16.5" customHeight="1">
      <c r="B354" s="35"/>
      <c r="C354" s="202" t="s">
        <v>1004</v>
      </c>
      <c r="D354" s="202" t="s">
        <v>131</v>
      </c>
      <c r="E354" s="203" t="s">
        <v>1005</v>
      </c>
      <c r="F354" s="204" t="s">
        <v>1006</v>
      </c>
      <c r="G354" s="205" t="s">
        <v>149</v>
      </c>
      <c r="H354" s="206">
        <v>110</v>
      </c>
      <c r="I354" s="207"/>
      <c r="J354" s="208">
        <f>ROUND(I354*H354,2)</f>
        <v>0</v>
      </c>
      <c r="K354" s="204" t="s">
        <v>135</v>
      </c>
      <c r="L354" s="40"/>
      <c r="M354" s="209" t="s">
        <v>1</v>
      </c>
      <c r="N354" s="210" t="s">
        <v>40</v>
      </c>
      <c r="O354" s="76"/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AR354" s="14" t="s">
        <v>196</v>
      </c>
      <c r="AT354" s="14" t="s">
        <v>131</v>
      </c>
      <c r="AU354" s="14" t="s">
        <v>77</v>
      </c>
      <c r="AY354" s="14" t="s">
        <v>128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4" t="s">
        <v>136</v>
      </c>
      <c r="BK354" s="213">
        <f>ROUND(I354*H354,2)</f>
        <v>0</v>
      </c>
      <c r="BL354" s="14" t="s">
        <v>196</v>
      </c>
      <c r="BM354" s="14" t="s">
        <v>1007</v>
      </c>
    </row>
    <row r="355" s="1" customFormat="1" ht="16.5" customHeight="1">
      <c r="B355" s="35"/>
      <c r="C355" s="217" t="s">
        <v>1008</v>
      </c>
      <c r="D355" s="217" t="s">
        <v>197</v>
      </c>
      <c r="E355" s="218" t="s">
        <v>1009</v>
      </c>
      <c r="F355" s="219" t="s">
        <v>1010</v>
      </c>
      <c r="G355" s="220" t="s">
        <v>149</v>
      </c>
      <c r="H355" s="221">
        <v>168</v>
      </c>
      <c r="I355" s="222"/>
      <c r="J355" s="223">
        <f>ROUND(I355*H355,2)</f>
        <v>0</v>
      </c>
      <c r="K355" s="219" t="s">
        <v>135</v>
      </c>
      <c r="L355" s="224"/>
      <c r="M355" s="225" t="s">
        <v>1</v>
      </c>
      <c r="N355" s="226" t="s">
        <v>40</v>
      </c>
      <c r="O355" s="76"/>
      <c r="P355" s="211">
        <f>O355*H355</f>
        <v>0</v>
      </c>
      <c r="Q355" s="211">
        <v>0.0093100000000000006</v>
      </c>
      <c r="R355" s="211">
        <f>Q355*H355</f>
        <v>1.5640800000000001</v>
      </c>
      <c r="S355" s="211">
        <v>0</v>
      </c>
      <c r="T355" s="212">
        <f>S355*H355</f>
        <v>0</v>
      </c>
      <c r="AR355" s="14" t="s">
        <v>257</v>
      </c>
      <c r="AT355" s="14" t="s">
        <v>197</v>
      </c>
      <c r="AU355" s="14" t="s">
        <v>77</v>
      </c>
      <c r="AY355" s="14" t="s">
        <v>128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14" t="s">
        <v>136</v>
      </c>
      <c r="BK355" s="213">
        <f>ROUND(I355*H355,2)</f>
        <v>0</v>
      </c>
      <c r="BL355" s="14" t="s">
        <v>196</v>
      </c>
      <c r="BM355" s="14" t="s">
        <v>1011</v>
      </c>
    </row>
    <row r="356" s="1" customFormat="1" ht="16.5" customHeight="1">
      <c r="B356" s="35"/>
      <c r="C356" s="202" t="s">
        <v>1012</v>
      </c>
      <c r="D356" s="202" t="s">
        <v>131</v>
      </c>
      <c r="E356" s="203" t="s">
        <v>1013</v>
      </c>
      <c r="F356" s="204" t="s">
        <v>1014</v>
      </c>
      <c r="G356" s="205" t="s">
        <v>194</v>
      </c>
      <c r="H356" s="206">
        <v>226.41999999999999</v>
      </c>
      <c r="I356" s="207"/>
      <c r="J356" s="208">
        <f>ROUND(I356*H356,2)</f>
        <v>0</v>
      </c>
      <c r="K356" s="204" t="s">
        <v>135</v>
      </c>
      <c r="L356" s="40"/>
      <c r="M356" s="209" t="s">
        <v>1</v>
      </c>
      <c r="N356" s="210" t="s">
        <v>40</v>
      </c>
      <c r="O356" s="76"/>
      <c r="P356" s="211">
        <f>O356*H356</f>
        <v>0</v>
      </c>
      <c r="Q356" s="211">
        <v>0</v>
      </c>
      <c r="R356" s="211">
        <f>Q356*H356</f>
        <v>0</v>
      </c>
      <c r="S356" s="211">
        <v>0</v>
      </c>
      <c r="T356" s="212">
        <f>S356*H356</f>
        <v>0</v>
      </c>
      <c r="AR356" s="14" t="s">
        <v>196</v>
      </c>
      <c r="AT356" s="14" t="s">
        <v>131</v>
      </c>
      <c r="AU356" s="14" t="s">
        <v>77</v>
      </c>
      <c r="AY356" s="14" t="s">
        <v>128</v>
      </c>
      <c r="BE356" s="213">
        <f>IF(N356="základní",J356,0)</f>
        <v>0</v>
      </c>
      <c r="BF356" s="213">
        <f>IF(N356="snížená",J356,0)</f>
        <v>0</v>
      </c>
      <c r="BG356" s="213">
        <f>IF(N356="zákl. přenesená",J356,0)</f>
        <v>0</v>
      </c>
      <c r="BH356" s="213">
        <f>IF(N356="sníž. přenesená",J356,0)</f>
        <v>0</v>
      </c>
      <c r="BI356" s="213">
        <f>IF(N356="nulová",J356,0)</f>
        <v>0</v>
      </c>
      <c r="BJ356" s="14" t="s">
        <v>136</v>
      </c>
      <c r="BK356" s="213">
        <f>ROUND(I356*H356,2)</f>
        <v>0</v>
      </c>
      <c r="BL356" s="14" t="s">
        <v>196</v>
      </c>
      <c r="BM356" s="14" t="s">
        <v>1015</v>
      </c>
    </row>
    <row r="357" s="11" customFormat="1">
      <c r="B357" s="227"/>
      <c r="C357" s="228"/>
      <c r="D357" s="214" t="s">
        <v>343</v>
      </c>
      <c r="E357" s="237" t="s">
        <v>1</v>
      </c>
      <c r="F357" s="229" t="s">
        <v>920</v>
      </c>
      <c r="G357" s="228"/>
      <c r="H357" s="230">
        <v>186</v>
      </c>
      <c r="I357" s="231"/>
      <c r="J357" s="228"/>
      <c r="K357" s="228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343</v>
      </c>
      <c r="AU357" s="236" t="s">
        <v>77</v>
      </c>
      <c r="AV357" s="11" t="s">
        <v>77</v>
      </c>
      <c r="AW357" s="11" t="s">
        <v>30</v>
      </c>
      <c r="AX357" s="11" t="s">
        <v>67</v>
      </c>
      <c r="AY357" s="236" t="s">
        <v>128</v>
      </c>
    </row>
    <row r="358" s="11" customFormat="1">
      <c r="B358" s="227"/>
      <c r="C358" s="228"/>
      <c r="D358" s="214" t="s">
        <v>343</v>
      </c>
      <c r="E358" s="237" t="s">
        <v>1</v>
      </c>
      <c r="F358" s="229" t="s">
        <v>1016</v>
      </c>
      <c r="G358" s="228"/>
      <c r="H358" s="230">
        <v>40.420000000000002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343</v>
      </c>
      <c r="AU358" s="236" t="s">
        <v>77</v>
      </c>
      <c r="AV358" s="11" t="s">
        <v>77</v>
      </c>
      <c r="AW358" s="11" t="s">
        <v>30</v>
      </c>
      <c r="AX358" s="11" t="s">
        <v>67</v>
      </c>
      <c r="AY358" s="236" t="s">
        <v>128</v>
      </c>
    </row>
    <row r="359" s="12" customFormat="1">
      <c r="B359" s="238"/>
      <c r="C359" s="239"/>
      <c r="D359" s="214" t="s">
        <v>343</v>
      </c>
      <c r="E359" s="240" t="s">
        <v>1</v>
      </c>
      <c r="F359" s="241" t="s">
        <v>868</v>
      </c>
      <c r="G359" s="239"/>
      <c r="H359" s="242">
        <v>226.42000000000002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AT359" s="248" t="s">
        <v>343</v>
      </c>
      <c r="AU359" s="248" t="s">
        <v>77</v>
      </c>
      <c r="AV359" s="12" t="s">
        <v>136</v>
      </c>
      <c r="AW359" s="12" t="s">
        <v>30</v>
      </c>
      <c r="AX359" s="12" t="s">
        <v>75</v>
      </c>
      <c r="AY359" s="248" t="s">
        <v>128</v>
      </c>
    </row>
    <row r="360" s="1" customFormat="1" ht="22.5" customHeight="1">
      <c r="B360" s="35"/>
      <c r="C360" s="217" t="s">
        <v>1017</v>
      </c>
      <c r="D360" s="217" t="s">
        <v>197</v>
      </c>
      <c r="E360" s="218" t="s">
        <v>1018</v>
      </c>
      <c r="F360" s="219" t="s">
        <v>1019</v>
      </c>
      <c r="G360" s="220" t="s">
        <v>194</v>
      </c>
      <c r="H360" s="221">
        <v>186.52000000000001</v>
      </c>
      <c r="I360" s="222"/>
      <c r="J360" s="223">
        <f>ROUND(I360*H360,2)</f>
        <v>0</v>
      </c>
      <c r="K360" s="219" t="s">
        <v>1</v>
      </c>
      <c r="L360" s="224"/>
      <c r="M360" s="225" t="s">
        <v>1</v>
      </c>
      <c r="N360" s="226" t="s">
        <v>40</v>
      </c>
      <c r="O360" s="76"/>
      <c r="P360" s="211">
        <f>O360*H360</f>
        <v>0</v>
      </c>
      <c r="Q360" s="211">
        <v>0</v>
      </c>
      <c r="R360" s="211">
        <f>Q360*H360</f>
        <v>0</v>
      </c>
      <c r="S360" s="211">
        <v>0</v>
      </c>
      <c r="T360" s="212">
        <f>S360*H360</f>
        <v>0</v>
      </c>
      <c r="AR360" s="14" t="s">
        <v>257</v>
      </c>
      <c r="AT360" s="14" t="s">
        <v>197</v>
      </c>
      <c r="AU360" s="14" t="s">
        <v>77</v>
      </c>
      <c r="AY360" s="14" t="s">
        <v>128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4" t="s">
        <v>136</v>
      </c>
      <c r="BK360" s="213">
        <f>ROUND(I360*H360,2)</f>
        <v>0</v>
      </c>
      <c r="BL360" s="14" t="s">
        <v>196</v>
      </c>
      <c r="BM360" s="14" t="s">
        <v>1020</v>
      </c>
    </row>
    <row r="361" s="1" customFormat="1" ht="33.75" customHeight="1">
      <c r="B361" s="35"/>
      <c r="C361" s="217" t="s">
        <v>1021</v>
      </c>
      <c r="D361" s="217" t="s">
        <v>197</v>
      </c>
      <c r="E361" s="218" t="s">
        <v>1022</v>
      </c>
      <c r="F361" s="219" t="s">
        <v>1023</v>
      </c>
      <c r="G361" s="220" t="s">
        <v>194</v>
      </c>
      <c r="H361" s="221">
        <v>40.420000000000002</v>
      </c>
      <c r="I361" s="222"/>
      <c r="J361" s="223">
        <f>ROUND(I361*H361,2)</f>
        <v>0</v>
      </c>
      <c r="K361" s="219" t="s">
        <v>1</v>
      </c>
      <c r="L361" s="224"/>
      <c r="M361" s="225" t="s">
        <v>1</v>
      </c>
      <c r="N361" s="226" t="s">
        <v>40</v>
      </c>
      <c r="O361" s="76"/>
      <c r="P361" s="211">
        <f>O361*H361</f>
        <v>0</v>
      </c>
      <c r="Q361" s="211">
        <v>0</v>
      </c>
      <c r="R361" s="211">
        <f>Q361*H361</f>
        <v>0</v>
      </c>
      <c r="S361" s="211">
        <v>0</v>
      </c>
      <c r="T361" s="212">
        <f>S361*H361</f>
        <v>0</v>
      </c>
      <c r="AR361" s="14" t="s">
        <v>257</v>
      </c>
      <c r="AT361" s="14" t="s">
        <v>197</v>
      </c>
      <c r="AU361" s="14" t="s">
        <v>77</v>
      </c>
      <c r="AY361" s="14" t="s">
        <v>128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4" t="s">
        <v>136</v>
      </c>
      <c r="BK361" s="213">
        <f>ROUND(I361*H361,2)</f>
        <v>0</v>
      </c>
      <c r="BL361" s="14" t="s">
        <v>196</v>
      </c>
      <c r="BM361" s="14" t="s">
        <v>1024</v>
      </c>
    </row>
    <row r="362" s="1" customFormat="1" ht="22.5" customHeight="1">
      <c r="B362" s="35"/>
      <c r="C362" s="202" t="s">
        <v>1025</v>
      </c>
      <c r="D362" s="202" t="s">
        <v>131</v>
      </c>
      <c r="E362" s="203" t="s">
        <v>1026</v>
      </c>
      <c r="F362" s="204" t="s">
        <v>1027</v>
      </c>
      <c r="G362" s="205" t="s">
        <v>134</v>
      </c>
      <c r="H362" s="206">
        <v>1</v>
      </c>
      <c r="I362" s="207"/>
      <c r="J362" s="208">
        <f>ROUND(I362*H362,2)</f>
        <v>0</v>
      </c>
      <c r="K362" s="204" t="s">
        <v>135</v>
      </c>
      <c r="L362" s="40"/>
      <c r="M362" s="209" t="s">
        <v>1</v>
      </c>
      <c r="N362" s="210" t="s">
        <v>40</v>
      </c>
      <c r="O362" s="76"/>
      <c r="P362" s="211">
        <f>O362*H362</f>
        <v>0</v>
      </c>
      <c r="Q362" s="211">
        <v>0</v>
      </c>
      <c r="R362" s="211">
        <f>Q362*H362</f>
        <v>0</v>
      </c>
      <c r="S362" s="211">
        <v>0</v>
      </c>
      <c r="T362" s="212">
        <f>S362*H362</f>
        <v>0</v>
      </c>
      <c r="AR362" s="14" t="s">
        <v>196</v>
      </c>
      <c r="AT362" s="14" t="s">
        <v>131</v>
      </c>
      <c r="AU362" s="14" t="s">
        <v>77</v>
      </c>
      <c r="AY362" s="14" t="s">
        <v>128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14" t="s">
        <v>136</v>
      </c>
      <c r="BK362" s="213">
        <f>ROUND(I362*H362,2)</f>
        <v>0</v>
      </c>
      <c r="BL362" s="14" t="s">
        <v>196</v>
      </c>
      <c r="BM362" s="14" t="s">
        <v>1028</v>
      </c>
    </row>
    <row r="363" s="1" customFormat="1" ht="16.5" customHeight="1">
      <c r="B363" s="35"/>
      <c r="C363" s="217" t="s">
        <v>1029</v>
      </c>
      <c r="D363" s="217" t="s">
        <v>197</v>
      </c>
      <c r="E363" s="218" t="s">
        <v>1030</v>
      </c>
      <c r="F363" s="219" t="s">
        <v>1031</v>
      </c>
      <c r="G363" s="220" t="s">
        <v>134</v>
      </c>
      <c r="H363" s="221">
        <v>1</v>
      </c>
      <c r="I363" s="222"/>
      <c r="J363" s="223">
        <f>ROUND(I363*H363,2)</f>
        <v>0</v>
      </c>
      <c r="K363" s="219" t="s">
        <v>135</v>
      </c>
      <c r="L363" s="224"/>
      <c r="M363" s="225" t="s">
        <v>1</v>
      </c>
      <c r="N363" s="226" t="s">
        <v>40</v>
      </c>
      <c r="O363" s="76"/>
      <c r="P363" s="211">
        <f>O363*H363</f>
        <v>0</v>
      </c>
      <c r="Q363" s="211">
        <v>0.0028999999999999998</v>
      </c>
      <c r="R363" s="211">
        <f>Q363*H363</f>
        <v>0.0028999999999999998</v>
      </c>
      <c r="S363" s="211">
        <v>0</v>
      </c>
      <c r="T363" s="212">
        <f>S363*H363</f>
        <v>0</v>
      </c>
      <c r="AR363" s="14" t="s">
        <v>257</v>
      </c>
      <c r="AT363" s="14" t="s">
        <v>197</v>
      </c>
      <c r="AU363" s="14" t="s">
        <v>77</v>
      </c>
      <c r="AY363" s="14" t="s">
        <v>128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4" t="s">
        <v>136</v>
      </c>
      <c r="BK363" s="213">
        <f>ROUND(I363*H363,2)</f>
        <v>0</v>
      </c>
      <c r="BL363" s="14" t="s">
        <v>196</v>
      </c>
      <c r="BM363" s="14" t="s">
        <v>1032</v>
      </c>
    </row>
    <row r="364" s="1" customFormat="1" ht="16.5" customHeight="1">
      <c r="B364" s="35"/>
      <c r="C364" s="217" t="s">
        <v>1033</v>
      </c>
      <c r="D364" s="217" t="s">
        <v>197</v>
      </c>
      <c r="E364" s="218" t="s">
        <v>1034</v>
      </c>
      <c r="F364" s="219" t="s">
        <v>1035</v>
      </c>
      <c r="G364" s="220" t="s">
        <v>134</v>
      </c>
      <c r="H364" s="221">
        <v>1</v>
      </c>
      <c r="I364" s="222"/>
      <c r="J364" s="223">
        <f>ROUND(I364*H364,2)</f>
        <v>0</v>
      </c>
      <c r="K364" s="219" t="s">
        <v>135</v>
      </c>
      <c r="L364" s="224"/>
      <c r="M364" s="225" t="s">
        <v>1</v>
      </c>
      <c r="N364" s="226" t="s">
        <v>40</v>
      </c>
      <c r="O364" s="76"/>
      <c r="P364" s="211">
        <f>O364*H364</f>
        <v>0</v>
      </c>
      <c r="Q364" s="211">
        <v>0.023699999999999999</v>
      </c>
      <c r="R364" s="211">
        <f>Q364*H364</f>
        <v>0.023699999999999999</v>
      </c>
      <c r="S364" s="211">
        <v>0</v>
      </c>
      <c r="T364" s="212">
        <f>S364*H364</f>
        <v>0</v>
      </c>
      <c r="AR364" s="14" t="s">
        <v>257</v>
      </c>
      <c r="AT364" s="14" t="s">
        <v>197</v>
      </c>
      <c r="AU364" s="14" t="s">
        <v>77</v>
      </c>
      <c r="AY364" s="14" t="s">
        <v>128</v>
      </c>
      <c r="BE364" s="213">
        <f>IF(N364="základní",J364,0)</f>
        <v>0</v>
      </c>
      <c r="BF364" s="213">
        <f>IF(N364="snížená",J364,0)</f>
        <v>0</v>
      </c>
      <c r="BG364" s="213">
        <f>IF(N364="zákl. přenesená",J364,0)</f>
        <v>0</v>
      </c>
      <c r="BH364" s="213">
        <f>IF(N364="sníž. přenesená",J364,0)</f>
        <v>0</v>
      </c>
      <c r="BI364" s="213">
        <f>IF(N364="nulová",J364,0)</f>
        <v>0</v>
      </c>
      <c r="BJ364" s="14" t="s">
        <v>136</v>
      </c>
      <c r="BK364" s="213">
        <f>ROUND(I364*H364,2)</f>
        <v>0</v>
      </c>
      <c r="BL364" s="14" t="s">
        <v>196</v>
      </c>
      <c r="BM364" s="14" t="s">
        <v>1036</v>
      </c>
    </row>
    <row r="365" s="1" customFormat="1" ht="16.5" customHeight="1">
      <c r="B365" s="35"/>
      <c r="C365" s="217" t="s">
        <v>1037</v>
      </c>
      <c r="D365" s="217" t="s">
        <v>197</v>
      </c>
      <c r="E365" s="218" t="s">
        <v>1038</v>
      </c>
      <c r="F365" s="219" t="s">
        <v>1039</v>
      </c>
      <c r="G365" s="220" t="s">
        <v>747</v>
      </c>
      <c r="H365" s="221">
        <v>1</v>
      </c>
      <c r="I365" s="222"/>
      <c r="J365" s="223">
        <f>ROUND(I365*H365,2)</f>
        <v>0</v>
      </c>
      <c r="K365" s="219" t="s">
        <v>135</v>
      </c>
      <c r="L365" s="224"/>
      <c r="M365" s="225" t="s">
        <v>1</v>
      </c>
      <c r="N365" s="226" t="s">
        <v>40</v>
      </c>
      <c r="O365" s="76"/>
      <c r="P365" s="211">
        <f>O365*H365</f>
        <v>0</v>
      </c>
      <c r="Q365" s="211">
        <v>0.0027000000000000001</v>
      </c>
      <c r="R365" s="211">
        <f>Q365*H365</f>
        <v>0.0027000000000000001</v>
      </c>
      <c r="S365" s="211">
        <v>0</v>
      </c>
      <c r="T365" s="212">
        <f>S365*H365</f>
        <v>0</v>
      </c>
      <c r="AR365" s="14" t="s">
        <v>257</v>
      </c>
      <c r="AT365" s="14" t="s">
        <v>197</v>
      </c>
      <c r="AU365" s="14" t="s">
        <v>77</v>
      </c>
      <c r="AY365" s="14" t="s">
        <v>128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4" t="s">
        <v>136</v>
      </c>
      <c r="BK365" s="213">
        <f>ROUND(I365*H365,2)</f>
        <v>0</v>
      </c>
      <c r="BL365" s="14" t="s">
        <v>196</v>
      </c>
      <c r="BM365" s="14" t="s">
        <v>1040</v>
      </c>
    </row>
    <row r="366" s="1" customFormat="1" ht="16.5" customHeight="1">
      <c r="B366" s="35"/>
      <c r="C366" s="202" t="s">
        <v>1041</v>
      </c>
      <c r="D366" s="202" t="s">
        <v>131</v>
      </c>
      <c r="E366" s="203" t="s">
        <v>1042</v>
      </c>
      <c r="F366" s="204" t="s">
        <v>1043</v>
      </c>
      <c r="G366" s="205" t="s">
        <v>189</v>
      </c>
      <c r="H366" s="206">
        <v>1.6819999999999999</v>
      </c>
      <c r="I366" s="207"/>
      <c r="J366" s="208">
        <f>ROUND(I366*H366,2)</f>
        <v>0</v>
      </c>
      <c r="K366" s="204" t="s">
        <v>135</v>
      </c>
      <c r="L366" s="40"/>
      <c r="M366" s="209" t="s">
        <v>1</v>
      </c>
      <c r="N366" s="210" t="s">
        <v>40</v>
      </c>
      <c r="O366" s="76"/>
      <c r="P366" s="211">
        <f>O366*H366</f>
        <v>0</v>
      </c>
      <c r="Q366" s="211">
        <v>0</v>
      </c>
      <c r="R366" s="211">
        <f>Q366*H366</f>
        <v>0</v>
      </c>
      <c r="S366" s="211">
        <v>0</v>
      </c>
      <c r="T366" s="212">
        <f>S366*H366</f>
        <v>0</v>
      </c>
      <c r="AR366" s="14" t="s">
        <v>196</v>
      </c>
      <c r="AT366" s="14" t="s">
        <v>131</v>
      </c>
      <c r="AU366" s="14" t="s">
        <v>77</v>
      </c>
      <c r="AY366" s="14" t="s">
        <v>128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14" t="s">
        <v>136</v>
      </c>
      <c r="BK366" s="213">
        <f>ROUND(I366*H366,2)</f>
        <v>0</v>
      </c>
      <c r="BL366" s="14" t="s">
        <v>196</v>
      </c>
      <c r="BM366" s="14" t="s">
        <v>1044</v>
      </c>
    </row>
    <row r="367" s="10" customFormat="1" ht="22.8" customHeight="1">
      <c r="B367" s="186"/>
      <c r="C367" s="187"/>
      <c r="D367" s="188" t="s">
        <v>66</v>
      </c>
      <c r="E367" s="200" t="s">
        <v>1045</v>
      </c>
      <c r="F367" s="200" t="s">
        <v>1046</v>
      </c>
      <c r="G367" s="187"/>
      <c r="H367" s="187"/>
      <c r="I367" s="190"/>
      <c r="J367" s="201">
        <f>BK367</f>
        <v>0</v>
      </c>
      <c r="K367" s="187"/>
      <c r="L367" s="192"/>
      <c r="M367" s="193"/>
      <c r="N367" s="194"/>
      <c r="O367" s="194"/>
      <c r="P367" s="195">
        <f>SUM(P368:P376)</f>
        <v>0</v>
      </c>
      <c r="Q367" s="194"/>
      <c r="R367" s="195">
        <f>SUM(R368:R376)</f>
        <v>0.60625999999999991</v>
      </c>
      <c r="S367" s="194"/>
      <c r="T367" s="196">
        <f>SUM(T368:T376)</f>
        <v>0</v>
      </c>
      <c r="AR367" s="197" t="s">
        <v>77</v>
      </c>
      <c r="AT367" s="198" t="s">
        <v>66</v>
      </c>
      <c r="AU367" s="198" t="s">
        <v>75</v>
      </c>
      <c r="AY367" s="197" t="s">
        <v>128</v>
      </c>
      <c r="BK367" s="199">
        <f>SUM(BK368:BK376)</f>
        <v>0</v>
      </c>
    </row>
    <row r="368" s="1" customFormat="1" ht="16.5" customHeight="1">
      <c r="B368" s="35"/>
      <c r="C368" s="202" t="s">
        <v>1047</v>
      </c>
      <c r="D368" s="202" t="s">
        <v>131</v>
      </c>
      <c r="E368" s="203" t="s">
        <v>1048</v>
      </c>
      <c r="F368" s="204" t="s">
        <v>1049</v>
      </c>
      <c r="G368" s="205" t="s">
        <v>764</v>
      </c>
      <c r="H368" s="206">
        <v>8</v>
      </c>
      <c r="I368" s="207"/>
      <c r="J368" s="208">
        <f>ROUND(I368*H368,2)</f>
        <v>0</v>
      </c>
      <c r="K368" s="204" t="s">
        <v>135</v>
      </c>
      <c r="L368" s="40"/>
      <c r="M368" s="209" t="s">
        <v>1</v>
      </c>
      <c r="N368" s="210" t="s">
        <v>40</v>
      </c>
      <c r="O368" s="76"/>
      <c r="P368" s="211">
        <f>O368*H368</f>
        <v>0</v>
      </c>
      <c r="Q368" s="211">
        <v>6.9999999999999994E-05</v>
      </c>
      <c r="R368" s="211">
        <f>Q368*H368</f>
        <v>0.00055999999999999995</v>
      </c>
      <c r="S368" s="211">
        <v>0</v>
      </c>
      <c r="T368" s="212">
        <f>S368*H368</f>
        <v>0</v>
      </c>
      <c r="AR368" s="14" t="s">
        <v>196</v>
      </c>
      <c r="AT368" s="14" t="s">
        <v>131</v>
      </c>
      <c r="AU368" s="14" t="s">
        <v>77</v>
      </c>
      <c r="AY368" s="14" t="s">
        <v>128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4" t="s">
        <v>136</v>
      </c>
      <c r="BK368" s="213">
        <f>ROUND(I368*H368,2)</f>
        <v>0</v>
      </c>
      <c r="BL368" s="14" t="s">
        <v>196</v>
      </c>
      <c r="BM368" s="14" t="s">
        <v>1050</v>
      </c>
    </row>
    <row r="369" s="1" customFormat="1" ht="16.5" customHeight="1">
      <c r="B369" s="35"/>
      <c r="C369" s="217" t="s">
        <v>1051</v>
      </c>
      <c r="D369" s="217" t="s">
        <v>197</v>
      </c>
      <c r="E369" s="218" t="s">
        <v>1052</v>
      </c>
      <c r="F369" s="219" t="s">
        <v>1053</v>
      </c>
      <c r="G369" s="220" t="s">
        <v>134</v>
      </c>
      <c r="H369" s="221">
        <v>2</v>
      </c>
      <c r="I369" s="222"/>
      <c r="J369" s="223">
        <f>ROUND(I369*H369,2)</f>
        <v>0</v>
      </c>
      <c r="K369" s="219" t="s">
        <v>1</v>
      </c>
      <c r="L369" s="224"/>
      <c r="M369" s="225" t="s">
        <v>1</v>
      </c>
      <c r="N369" s="226" t="s">
        <v>40</v>
      </c>
      <c r="O369" s="76"/>
      <c r="P369" s="211">
        <f>O369*H369</f>
        <v>0</v>
      </c>
      <c r="Q369" s="211">
        <v>0</v>
      </c>
      <c r="R369" s="211">
        <f>Q369*H369</f>
        <v>0</v>
      </c>
      <c r="S369" s="211">
        <v>0</v>
      </c>
      <c r="T369" s="212">
        <f>S369*H369</f>
        <v>0</v>
      </c>
      <c r="AR369" s="14" t="s">
        <v>257</v>
      </c>
      <c r="AT369" s="14" t="s">
        <v>197</v>
      </c>
      <c r="AU369" s="14" t="s">
        <v>77</v>
      </c>
      <c r="AY369" s="14" t="s">
        <v>128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14" t="s">
        <v>136</v>
      </c>
      <c r="BK369" s="213">
        <f>ROUND(I369*H369,2)</f>
        <v>0</v>
      </c>
      <c r="BL369" s="14" t="s">
        <v>196</v>
      </c>
      <c r="BM369" s="14" t="s">
        <v>1054</v>
      </c>
    </row>
    <row r="370" s="1" customFormat="1" ht="16.5" customHeight="1">
      <c r="B370" s="35"/>
      <c r="C370" s="202" t="s">
        <v>1055</v>
      </c>
      <c r="D370" s="202" t="s">
        <v>131</v>
      </c>
      <c r="E370" s="203" t="s">
        <v>1056</v>
      </c>
      <c r="F370" s="204" t="s">
        <v>1057</v>
      </c>
      <c r="G370" s="205" t="s">
        <v>134</v>
      </c>
      <c r="H370" s="206">
        <v>1</v>
      </c>
      <c r="I370" s="207"/>
      <c r="J370" s="208">
        <f>ROUND(I370*H370,2)</f>
        <v>0</v>
      </c>
      <c r="K370" s="204" t="s">
        <v>135</v>
      </c>
      <c r="L370" s="40"/>
      <c r="M370" s="209" t="s">
        <v>1</v>
      </c>
      <c r="N370" s="210" t="s">
        <v>40</v>
      </c>
      <c r="O370" s="76"/>
      <c r="P370" s="211">
        <f>O370*H370</f>
        <v>0</v>
      </c>
      <c r="Q370" s="211">
        <v>0</v>
      </c>
      <c r="R370" s="211">
        <f>Q370*H370</f>
        <v>0</v>
      </c>
      <c r="S370" s="211">
        <v>0</v>
      </c>
      <c r="T370" s="212">
        <f>S370*H370</f>
        <v>0</v>
      </c>
      <c r="AR370" s="14" t="s">
        <v>196</v>
      </c>
      <c r="AT370" s="14" t="s">
        <v>131</v>
      </c>
      <c r="AU370" s="14" t="s">
        <v>77</v>
      </c>
      <c r="AY370" s="14" t="s">
        <v>128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4" t="s">
        <v>136</v>
      </c>
      <c r="BK370" s="213">
        <f>ROUND(I370*H370,2)</f>
        <v>0</v>
      </c>
      <c r="BL370" s="14" t="s">
        <v>196</v>
      </c>
      <c r="BM370" s="14" t="s">
        <v>1058</v>
      </c>
    </row>
    <row r="371" s="1" customFormat="1" ht="16.5" customHeight="1">
      <c r="B371" s="35"/>
      <c r="C371" s="217" t="s">
        <v>1059</v>
      </c>
      <c r="D371" s="217" t="s">
        <v>197</v>
      </c>
      <c r="E371" s="218" t="s">
        <v>1060</v>
      </c>
      <c r="F371" s="219" t="s">
        <v>1061</v>
      </c>
      <c r="G371" s="220" t="s">
        <v>134</v>
      </c>
      <c r="H371" s="221">
        <v>1</v>
      </c>
      <c r="I371" s="222"/>
      <c r="J371" s="223">
        <f>ROUND(I371*H371,2)</f>
        <v>0</v>
      </c>
      <c r="K371" s="219" t="s">
        <v>1</v>
      </c>
      <c r="L371" s="224"/>
      <c r="M371" s="225" t="s">
        <v>1</v>
      </c>
      <c r="N371" s="226" t="s">
        <v>40</v>
      </c>
      <c r="O371" s="76"/>
      <c r="P371" s="211">
        <f>O371*H371</f>
        <v>0</v>
      </c>
      <c r="Q371" s="211">
        <v>0</v>
      </c>
      <c r="R371" s="211">
        <f>Q371*H371</f>
        <v>0</v>
      </c>
      <c r="S371" s="211">
        <v>0</v>
      </c>
      <c r="T371" s="212">
        <f>S371*H371</f>
        <v>0</v>
      </c>
      <c r="AR371" s="14" t="s">
        <v>257</v>
      </c>
      <c r="AT371" s="14" t="s">
        <v>197</v>
      </c>
      <c r="AU371" s="14" t="s">
        <v>77</v>
      </c>
      <c r="AY371" s="14" t="s">
        <v>128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4" t="s">
        <v>136</v>
      </c>
      <c r="BK371" s="213">
        <f>ROUND(I371*H371,2)</f>
        <v>0</v>
      </c>
      <c r="BL371" s="14" t="s">
        <v>196</v>
      </c>
      <c r="BM371" s="14" t="s">
        <v>1062</v>
      </c>
    </row>
    <row r="372" s="1" customFormat="1" ht="16.5" customHeight="1">
      <c r="B372" s="35"/>
      <c r="C372" s="202" t="s">
        <v>1063</v>
      </c>
      <c r="D372" s="202" t="s">
        <v>131</v>
      </c>
      <c r="E372" s="203" t="s">
        <v>1064</v>
      </c>
      <c r="F372" s="204" t="s">
        <v>1065</v>
      </c>
      <c r="G372" s="205" t="s">
        <v>764</v>
      </c>
      <c r="H372" s="206">
        <v>20</v>
      </c>
      <c r="I372" s="207"/>
      <c r="J372" s="208">
        <f>ROUND(I372*H372,2)</f>
        <v>0</v>
      </c>
      <c r="K372" s="204" t="s">
        <v>135</v>
      </c>
      <c r="L372" s="40"/>
      <c r="M372" s="209" t="s">
        <v>1</v>
      </c>
      <c r="N372" s="210" t="s">
        <v>40</v>
      </c>
      <c r="O372" s="76"/>
      <c r="P372" s="211">
        <f>O372*H372</f>
        <v>0</v>
      </c>
      <c r="Q372" s="211">
        <v>6.0000000000000002E-05</v>
      </c>
      <c r="R372" s="211">
        <f>Q372*H372</f>
        <v>0.0012000000000000001</v>
      </c>
      <c r="S372" s="211">
        <v>0</v>
      </c>
      <c r="T372" s="212">
        <f>S372*H372</f>
        <v>0</v>
      </c>
      <c r="AR372" s="14" t="s">
        <v>196</v>
      </c>
      <c r="AT372" s="14" t="s">
        <v>131</v>
      </c>
      <c r="AU372" s="14" t="s">
        <v>77</v>
      </c>
      <c r="AY372" s="14" t="s">
        <v>128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14" t="s">
        <v>136</v>
      </c>
      <c r="BK372" s="213">
        <f>ROUND(I372*H372,2)</f>
        <v>0</v>
      </c>
      <c r="BL372" s="14" t="s">
        <v>196</v>
      </c>
      <c r="BM372" s="14" t="s">
        <v>1066</v>
      </c>
    </row>
    <row r="373" s="1" customFormat="1" ht="16.5" customHeight="1">
      <c r="B373" s="35"/>
      <c r="C373" s="217" t="s">
        <v>1067</v>
      </c>
      <c r="D373" s="217" t="s">
        <v>197</v>
      </c>
      <c r="E373" s="218" t="s">
        <v>1068</v>
      </c>
      <c r="F373" s="219" t="s">
        <v>1069</v>
      </c>
      <c r="G373" s="220" t="s">
        <v>134</v>
      </c>
      <c r="H373" s="221">
        <v>3</v>
      </c>
      <c r="I373" s="222"/>
      <c r="J373" s="223">
        <f>ROUND(I373*H373,2)</f>
        <v>0</v>
      </c>
      <c r="K373" s="219" t="s">
        <v>1</v>
      </c>
      <c r="L373" s="224"/>
      <c r="M373" s="225" t="s">
        <v>1</v>
      </c>
      <c r="N373" s="226" t="s">
        <v>40</v>
      </c>
      <c r="O373" s="76"/>
      <c r="P373" s="211">
        <f>O373*H373</f>
        <v>0</v>
      </c>
      <c r="Q373" s="211">
        <v>0.20100000000000001</v>
      </c>
      <c r="R373" s="211">
        <f>Q373*H373</f>
        <v>0.60299999999999998</v>
      </c>
      <c r="S373" s="211">
        <v>0</v>
      </c>
      <c r="T373" s="212">
        <f>S373*H373</f>
        <v>0</v>
      </c>
      <c r="AR373" s="14" t="s">
        <v>257</v>
      </c>
      <c r="AT373" s="14" t="s">
        <v>197</v>
      </c>
      <c r="AU373" s="14" t="s">
        <v>77</v>
      </c>
      <c r="AY373" s="14" t="s">
        <v>128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4" t="s">
        <v>136</v>
      </c>
      <c r="BK373" s="213">
        <f>ROUND(I373*H373,2)</f>
        <v>0</v>
      </c>
      <c r="BL373" s="14" t="s">
        <v>196</v>
      </c>
      <c r="BM373" s="14" t="s">
        <v>1070</v>
      </c>
    </row>
    <row r="374" s="1" customFormat="1" ht="16.5" customHeight="1">
      <c r="B374" s="35"/>
      <c r="C374" s="202" t="s">
        <v>1071</v>
      </c>
      <c r="D374" s="202" t="s">
        <v>131</v>
      </c>
      <c r="E374" s="203" t="s">
        <v>1072</v>
      </c>
      <c r="F374" s="204" t="s">
        <v>1073</v>
      </c>
      <c r="G374" s="205" t="s">
        <v>764</v>
      </c>
      <c r="H374" s="206">
        <v>30</v>
      </c>
      <c r="I374" s="207"/>
      <c r="J374" s="208">
        <f>ROUND(I374*H374,2)</f>
        <v>0</v>
      </c>
      <c r="K374" s="204" t="s">
        <v>135</v>
      </c>
      <c r="L374" s="40"/>
      <c r="M374" s="209" t="s">
        <v>1</v>
      </c>
      <c r="N374" s="210" t="s">
        <v>40</v>
      </c>
      <c r="O374" s="76"/>
      <c r="P374" s="211">
        <f>O374*H374</f>
        <v>0</v>
      </c>
      <c r="Q374" s="211">
        <v>5.0000000000000002E-05</v>
      </c>
      <c r="R374" s="211">
        <f>Q374*H374</f>
        <v>0.0015</v>
      </c>
      <c r="S374" s="211">
        <v>0</v>
      </c>
      <c r="T374" s="212">
        <f>S374*H374</f>
        <v>0</v>
      </c>
      <c r="AR374" s="14" t="s">
        <v>196</v>
      </c>
      <c r="AT374" s="14" t="s">
        <v>131</v>
      </c>
      <c r="AU374" s="14" t="s">
        <v>77</v>
      </c>
      <c r="AY374" s="14" t="s">
        <v>128</v>
      </c>
      <c r="BE374" s="213">
        <f>IF(N374="základní",J374,0)</f>
        <v>0</v>
      </c>
      <c r="BF374" s="213">
        <f>IF(N374="snížená",J374,0)</f>
        <v>0</v>
      </c>
      <c r="BG374" s="213">
        <f>IF(N374="zákl. přenesená",J374,0)</f>
        <v>0</v>
      </c>
      <c r="BH374" s="213">
        <f>IF(N374="sníž. přenesená",J374,0)</f>
        <v>0</v>
      </c>
      <c r="BI374" s="213">
        <f>IF(N374="nulová",J374,0)</f>
        <v>0</v>
      </c>
      <c r="BJ374" s="14" t="s">
        <v>136</v>
      </c>
      <c r="BK374" s="213">
        <f>ROUND(I374*H374,2)</f>
        <v>0</v>
      </c>
      <c r="BL374" s="14" t="s">
        <v>196</v>
      </c>
      <c r="BM374" s="14" t="s">
        <v>1074</v>
      </c>
    </row>
    <row r="375" s="1" customFormat="1" ht="16.5" customHeight="1">
      <c r="B375" s="35"/>
      <c r="C375" s="217" t="s">
        <v>1075</v>
      </c>
      <c r="D375" s="217" t="s">
        <v>197</v>
      </c>
      <c r="E375" s="218" t="s">
        <v>1076</v>
      </c>
      <c r="F375" s="219" t="s">
        <v>1077</v>
      </c>
      <c r="G375" s="220" t="s">
        <v>134</v>
      </c>
      <c r="H375" s="221">
        <v>1</v>
      </c>
      <c r="I375" s="222"/>
      <c r="J375" s="223">
        <f>ROUND(I375*H375,2)</f>
        <v>0</v>
      </c>
      <c r="K375" s="219" t="s">
        <v>1</v>
      </c>
      <c r="L375" s="224"/>
      <c r="M375" s="225" t="s">
        <v>1</v>
      </c>
      <c r="N375" s="226" t="s">
        <v>40</v>
      </c>
      <c r="O375" s="76"/>
      <c r="P375" s="211">
        <f>O375*H375</f>
        <v>0</v>
      </c>
      <c r="Q375" s="211">
        <v>0</v>
      </c>
      <c r="R375" s="211">
        <f>Q375*H375</f>
        <v>0</v>
      </c>
      <c r="S375" s="211">
        <v>0</v>
      </c>
      <c r="T375" s="212">
        <f>S375*H375</f>
        <v>0</v>
      </c>
      <c r="AR375" s="14" t="s">
        <v>257</v>
      </c>
      <c r="AT375" s="14" t="s">
        <v>197</v>
      </c>
      <c r="AU375" s="14" t="s">
        <v>77</v>
      </c>
      <c r="AY375" s="14" t="s">
        <v>128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4" t="s">
        <v>136</v>
      </c>
      <c r="BK375" s="213">
        <f>ROUND(I375*H375,2)</f>
        <v>0</v>
      </c>
      <c r="BL375" s="14" t="s">
        <v>196</v>
      </c>
      <c r="BM375" s="14" t="s">
        <v>1078</v>
      </c>
    </row>
    <row r="376" s="1" customFormat="1" ht="16.5" customHeight="1">
      <c r="B376" s="35"/>
      <c r="C376" s="202" t="s">
        <v>1079</v>
      </c>
      <c r="D376" s="202" t="s">
        <v>131</v>
      </c>
      <c r="E376" s="203" t="s">
        <v>1080</v>
      </c>
      <c r="F376" s="204" t="s">
        <v>1081</v>
      </c>
      <c r="G376" s="205" t="s">
        <v>189</v>
      </c>
      <c r="H376" s="206">
        <v>0.60599999999999998</v>
      </c>
      <c r="I376" s="207"/>
      <c r="J376" s="208">
        <f>ROUND(I376*H376,2)</f>
        <v>0</v>
      </c>
      <c r="K376" s="204" t="s">
        <v>135</v>
      </c>
      <c r="L376" s="40"/>
      <c r="M376" s="209" t="s">
        <v>1</v>
      </c>
      <c r="N376" s="210" t="s">
        <v>40</v>
      </c>
      <c r="O376" s="76"/>
      <c r="P376" s="211">
        <f>O376*H376</f>
        <v>0</v>
      </c>
      <c r="Q376" s="211">
        <v>0</v>
      </c>
      <c r="R376" s="211">
        <f>Q376*H376</f>
        <v>0</v>
      </c>
      <c r="S376" s="211">
        <v>0</v>
      </c>
      <c r="T376" s="212">
        <f>S376*H376</f>
        <v>0</v>
      </c>
      <c r="AR376" s="14" t="s">
        <v>196</v>
      </c>
      <c r="AT376" s="14" t="s">
        <v>131</v>
      </c>
      <c r="AU376" s="14" t="s">
        <v>77</v>
      </c>
      <c r="AY376" s="14" t="s">
        <v>128</v>
      </c>
      <c r="BE376" s="213">
        <f>IF(N376="základní",J376,0)</f>
        <v>0</v>
      </c>
      <c r="BF376" s="213">
        <f>IF(N376="snížená",J376,0)</f>
        <v>0</v>
      </c>
      <c r="BG376" s="213">
        <f>IF(N376="zákl. přenesená",J376,0)</f>
        <v>0</v>
      </c>
      <c r="BH376" s="213">
        <f>IF(N376="sníž. přenesená",J376,0)</f>
        <v>0</v>
      </c>
      <c r="BI376" s="213">
        <f>IF(N376="nulová",J376,0)</f>
        <v>0</v>
      </c>
      <c r="BJ376" s="14" t="s">
        <v>136</v>
      </c>
      <c r="BK376" s="213">
        <f>ROUND(I376*H376,2)</f>
        <v>0</v>
      </c>
      <c r="BL376" s="14" t="s">
        <v>196</v>
      </c>
      <c r="BM376" s="14" t="s">
        <v>1082</v>
      </c>
    </row>
    <row r="377" s="10" customFormat="1" ht="22.8" customHeight="1">
      <c r="B377" s="186"/>
      <c r="C377" s="187"/>
      <c r="D377" s="188" t="s">
        <v>66</v>
      </c>
      <c r="E377" s="200" t="s">
        <v>1083</v>
      </c>
      <c r="F377" s="200" t="s">
        <v>1084</v>
      </c>
      <c r="G377" s="187"/>
      <c r="H377" s="187"/>
      <c r="I377" s="190"/>
      <c r="J377" s="201">
        <f>BK377</f>
        <v>0</v>
      </c>
      <c r="K377" s="187"/>
      <c r="L377" s="192"/>
      <c r="M377" s="193"/>
      <c r="N377" s="194"/>
      <c r="O377" s="194"/>
      <c r="P377" s="195">
        <f>SUM(P378:P391)</f>
        <v>0</v>
      </c>
      <c r="Q377" s="194"/>
      <c r="R377" s="195">
        <f>SUM(R378:R391)</f>
        <v>5.6204763599999996</v>
      </c>
      <c r="S377" s="194"/>
      <c r="T377" s="196">
        <f>SUM(T378:T391)</f>
        <v>5.5200000000000005</v>
      </c>
      <c r="AR377" s="197" t="s">
        <v>77</v>
      </c>
      <c r="AT377" s="198" t="s">
        <v>66</v>
      </c>
      <c r="AU377" s="198" t="s">
        <v>75</v>
      </c>
      <c r="AY377" s="197" t="s">
        <v>128</v>
      </c>
      <c r="BK377" s="199">
        <f>SUM(BK378:BK391)</f>
        <v>0</v>
      </c>
    </row>
    <row r="378" s="1" customFormat="1" ht="16.5" customHeight="1">
      <c r="B378" s="35"/>
      <c r="C378" s="202" t="s">
        <v>1085</v>
      </c>
      <c r="D378" s="202" t="s">
        <v>131</v>
      </c>
      <c r="E378" s="203" t="s">
        <v>1086</v>
      </c>
      <c r="F378" s="204" t="s">
        <v>1087</v>
      </c>
      <c r="G378" s="205" t="s">
        <v>149</v>
      </c>
      <c r="H378" s="206">
        <v>230</v>
      </c>
      <c r="I378" s="207"/>
      <c r="J378" s="208">
        <f>ROUND(I378*H378,2)</f>
        <v>0</v>
      </c>
      <c r="K378" s="204" t="s">
        <v>135</v>
      </c>
      <c r="L378" s="40"/>
      <c r="M378" s="209" t="s">
        <v>1</v>
      </c>
      <c r="N378" s="210" t="s">
        <v>40</v>
      </c>
      <c r="O378" s="76"/>
      <c r="P378" s="211">
        <f>O378*H378</f>
        <v>0</v>
      </c>
      <c r="Q378" s="211">
        <v>0.024</v>
      </c>
      <c r="R378" s="211">
        <f>Q378*H378</f>
        <v>5.5200000000000005</v>
      </c>
      <c r="S378" s="211">
        <v>0.024</v>
      </c>
      <c r="T378" s="212">
        <f>S378*H378</f>
        <v>5.5200000000000005</v>
      </c>
      <c r="AR378" s="14" t="s">
        <v>196</v>
      </c>
      <c r="AT378" s="14" t="s">
        <v>131</v>
      </c>
      <c r="AU378" s="14" t="s">
        <v>77</v>
      </c>
      <c r="AY378" s="14" t="s">
        <v>128</v>
      </c>
      <c r="BE378" s="213">
        <f>IF(N378="základní",J378,0)</f>
        <v>0</v>
      </c>
      <c r="BF378" s="213">
        <f>IF(N378="snížená",J378,0)</f>
        <v>0</v>
      </c>
      <c r="BG378" s="213">
        <f>IF(N378="zákl. přenesená",J378,0)</f>
        <v>0</v>
      </c>
      <c r="BH378" s="213">
        <f>IF(N378="sníž. přenesená",J378,0)</f>
        <v>0</v>
      </c>
      <c r="BI378" s="213">
        <f>IF(N378="nulová",J378,0)</f>
        <v>0</v>
      </c>
      <c r="BJ378" s="14" t="s">
        <v>136</v>
      </c>
      <c r="BK378" s="213">
        <f>ROUND(I378*H378,2)</f>
        <v>0</v>
      </c>
      <c r="BL378" s="14" t="s">
        <v>196</v>
      </c>
      <c r="BM378" s="14" t="s">
        <v>1088</v>
      </c>
    </row>
    <row r="379" s="1" customFormat="1" ht="22.5" customHeight="1">
      <c r="B379" s="35"/>
      <c r="C379" s="202" t="s">
        <v>1089</v>
      </c>
      <c r="D379" s="202" t="s">
        <v>131</v>
      </c>
      <c r="E379" s="203" t="s">
        <v>221</v>
      </c>
      <c r="F379" s="204" t="s">
        <v>222</v>
      </c>
      <c r="G379" s="205" t="s">
        <v>149</v>
      </c>
      <c r="H379" s="206">
        <v>49.542999999999999</v>
      </c>
      <c r="I379" s="207"/>
      <c r="J379" s="208">
        <f>ROUND(I379*H379,2)</f>
        <v>0</v>
      </c>
      <c r="K379" s="204" t="s">
        <v>135</v>
      </c>
      <c r="L379" s="40"/>
      <c r="M379" s="209" t="s">
        <v>1</v>
      </c>
      <c r="N379" s="210" t="s">
        <v>40</v>
      </c>
      <c r="O379" s="76"/>
      <c r="P379" s="211">
        <f>O379*H379</f>
        <v>0</v>
      </c>
      <c r="Q379" s="211">
        <v>0</v>
      </c>
      <c r="R379" s="211">
        <f>Q379*H379</f>
        <v>0</v>
      </c>
      <c r="S379" s="211">
        <v>0</v>
      </c>
      <c r="T379" s="212">
        <f>S379*H379</f>
        <v>0</v>
      </c>
      <c r="AR379" s="14" t="s">
        <v>196</v>
      </c>
      <c r="AT379" s="14" t="s">
        <v>131</v>
      </c>
      <c r="AU379" s="14" t="s">
        <v>77</v>
      </c>
      <c r="AY379" s="14" t="s">
        <v>128</v>
      </c>
      <c r="BE379" s="213">
        <f>IF(N379="základní",J379,0)</f>
        <v>0</v>
      </c>
      <c r="BF379" s="213">
        <f>IF(N379="snížená",J379,0)</f>
        <v>0</v>
      </c>
      <c r="BG379" s="213">
        <f>IF(N379="zákl. přenesená",J379,0)</f>
        <v>0</v>
      </c>
      <c r="BH379" s="213">
        <f>IF(N379="sníž. přenesená",J379,0)</f>
        <v>0</v>
      </c>
      <c r="BI379" s="213">
        <f>IF(N379="nulová",J379,0)</f>
        <v>0</v>
      </c>
      <c r="BJ379" s="14" t="s">
        <v>136</v>
      </c>
      <c r="BK379" s="213">
        <f>ROUND(I379*H379,2)</f>
        <v>0</v>
      </c>
      <c r="BL379" s="14" t="s">
        <v>196</v>
      </c>
      <c r="BM379" s="14" t="s">
        <v>1090</v>
      </c>
    </row>
    <row r="380" s="1" customFormat="1" ht="16.5" customHeight="1">
      <c r="B380" s="35"/>
      <c r="C380" s="202" t="s">
        <v>1091</v>
      </c>
      <c r="D380" s="202" t="s">
        <v>131</v>
      </c>
      <c r="E380" s="203" t="s">
        <v>1092</v>
      </c>
      <c r="F380" s="204" t="s">
        <v>1093</v>
      </c>
      <c r="G380" s="205" t="s">
        <v>149</v>
      </c>
      <c r="H380" s="206">
        <v>39.118000000000002</v>
      </c>
      <c r="I380" s="207"/>
      <c r="J380" s="208">
        <f>ROUND(I380*H380,2)</f>
        <v>0</v>
      </c>
      <c r="K380" s="204" t="s">
        <v>135</v>
      </c>
      <c r="L380" s="40"/>
      <c r="M380" s="209" t="s">
        <v>1</v>
      </c>
      <c r="N380" s="210" t="s">
        <v>40</v>
      </c>
      <c r="O380" s="76"/>
      <c r="P380" s="211">
        <f>O380*H380</f>
        <v>0</v>
      </c>
      <c r="Q380" s="211">
        <v>0</v>
      </c>
      <c r="R380" s="211">
        <f>Q380*H380</f>
        <v>0</v>
      </c>
      <c r="S380" s="211">
        <v>0</v>
      </c>
      <c r="T380" s="212">
        <f>S380*H380</f>
        <v>0</v>
      </c>
      <c r="AR380" s="14" t="s">
        <v>196</v>
      </c>
      <c r="AT380" s="14" t="s">
        <v>131</v>
      </c>
      <c r="AU380" s="14" t="s">
        <v>77</v>
      </c>
      <c r="AY380" s="14" t="s">
        <v>128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4" t="s">
        <v>136</v>
      </c>
      <c r="BK380" s="213">
        <f>ROUND(I380*H380,2)</f>
        <v>0</v>
      </c>
      <c r="BL380" s="14" t="s">
        <v>196</v>
      </c>
      <c r="BM380" s="14" t="s">
        <v>1094</v>
      </c>
    </row>
    <row r="381" s="1" customFormat="1" ht="16.5" customHeight="1">
      <c r="B381" s="35"/>
      <c r="C381" s="202" t="s">
        <v>1095</v>
      </c>
      <c r="D381" s="202" t="s">
        <v>131</v>
      </c>
      <c r="E381" s="203" t="s">
        <v>1096</v>
      </c>
      <c r="F381" s="204" t="s">
        <v>1097</v>
      </c>
      <c r="G381" s="205" t="s">
        <v>149</v>
      </c>
      <c r="H381" s="206">
        <v>39.118000000000002</v>
      </c>
      <c r="I381" s="207"/>
      <c r="J381" s="208">
        <f>ROUND(I381*H381,2)</f>
        <v>0</v>
      </c>
      <c r="K381" s="204" t="s">
        <v>135</v>
      </c>
      <c r="L381" s="40"/>
      <c r="M381" s="209" t="s">
        <v>1</v>
      </c>
      <c r="N381" s="210" t="s">
        <v>40</v>
      </c>
      <c r="O381" s="76"/>
      <c r="P381" s="211">
        <f>O381*H381</f>
        <v>0</v>
      </c>
      <c r="Q381" s="211">
        <v>0.00012</v>
      </c>
      <c r="R381" s="211">
        <f>Q381*H381</f>
        <v>0.0046941600000000002</v>
      </c>
      <c r="S381" s="211">
        <v>0</v>
      </c>
      <c r="T381" s="212">
        <f>S381*H381</f>
        <v>0</v>
      </c>
      <c r="AR381" s="14" t="s">
        <v>196</v>
      </c>
      <c r="AT381" s="14" t="s">
        <v>131</v>
      </c>
      <c r="AU381" s="14" t="s">
        <v>77</v>
      </c>
      <c r="AY381" s="14" t="s">
        <v>128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4" t="s">
        <v>136</v>
      </c>
      <c r="BK381" s="213">
        <f>ROUND(I381*H381,2)</f>
        <v>0</v>
      </c>
      <c r="BL381" s="14" t="s">
        <v>196</v>
      </c>
      <c r="BM381" s="14" t="s">
        <v>1098</v>
      </c>
    </row>
    <row r="382" s="1" customFormat="1" ht="16.5" customHeight="1">
      <c r="B382" s="35"/>
      <c r="C382" s="202" t="s">
        <v>1099</v>
      </c>
      <c r="D382" s="202" t="s">
        <v>131</v>
      </c>
      <c r="E382" s="203" t="s">
        <v>1100</v>
      </c>
      <c r="F382" s="204" t="s">
        <v>1101</v>
      </c>
      <c r="G382" s="205" t="s">
        <v>149</v>
      </c>
      <c r="H382" s="206">
        <v>39.118000000000002</v>
      </c>
      <c r="I382" s="207"/>
      <c r="J382" s="208">
        <f>ROUND(I382*H382,2)</f>
        <v>0</v>
      </c>
      <c r="K382" s="204" t="s">
        <v>135</v>
      </c>
      <c r="L382" s="40"/>
      <c r="M382" s="209" t="s">
        <v>1</v>
      </c>
      <c r="N382" s="210" t="s">
        <v>40</v>
      </c>
      <c r="O382" s="76"/>
      <c r="P382" s="211">
        <f>O382*H382</f>
        <v>0</v>
      </c>
      <c r="Q382" s="211">
        <v>0.00012</v>
      </c>
      <c r="R382" s="211">
        <f>Q382*H382</f>
        <v>0.0046941600000000002</v>
      </c>
      <c r="S382" s="211">
        <v>0</v>
      </c>
      <c r="T382" s="212">
        <f>S382*H382</f>
        <v>0</v>
      </c>
      <c r="AR382" s="14" t="s">
        <v>196</v>
      </c>
      <c r="AT382" s="14" t="s">
        <v>131</v>
      </c>
      <c r="AU382" s="14" t="s">
        <v>77</v>
      </c>
      <c r="AY382" s="14" t="s">
        <v>128</v>
      </c>
      <c r="BE382" s="213">
        <f>IF(N382="základní",J382,0)</f>
        <v>0</v>
      </c>
      <c r="BF382" s="213">
        <f>IF(N382="snížená",J382,0)</f>
        <v>0</v>
      </c>
      <c r="BG382" s="213">
        <f>IF(N382="zákl. přenesená",J382,0)</f>
        <v>0</v>
      </c>
      <c r="BH382" s="213">
        <f>IF(N382="sníž. přenesená",J382,0)</f>
        <v>0</v>
      </c>
      <c r="BI382" s="213">
        <f>IF(N382="nulová",J382,0)</f>
        <v>0</v>
      </c>
      <c r="BJ382" s="14" t="s">
        <v>136</v>
      </c>
      <c r="BK382" s="213">
        <f>ROUND(I382*H382,2)</f>
        <v>0</v>
      </c>
      <c r="BL382" s="14" t="s">
        <v>196</v>
      </c>
      <c r="BM382" s="14" t="s">
        <v>1102</v>
      </c>
    </row>
    <row r="383" s="1" customFormat="1" ht="16.5" customHeight="1">
      <c r="B383" s="35"/>
      <c r="C383" s="202" t="s">
        <v>1103</v>
      </c>
      <c r="D383" s="202" t="s">
        <v>131</v>
      </c>
      <c r="E383" s="203" t="s">
        <v>1092</v>
      </c>
      <c r="F383" s="204" t="s">
        <v>1093</v>
      </c>
      <c r="G383" s="205" t="s">
        <v>149</v>
      </c>
      <c r="H383" s="206">
        <v>49.542999999999999</v>
      </c>
      <c r="I383" s="207"/>
      <c r="J383" s="208">
        <f>ROUND(I383*H383,2)</f>
        <v>0</v>
      </c>
      <c r="K383" s="204" t="s">
        <v>135</v>
      </c>
      <c r="L383" s="40"/>
      <c r="M383" s="209" t="s">
        <v>1</v>
      </c>
      <c r="N383" s="210" t="s">
        <v>40</v>
      </c>
      <c r="O383" s="76"/>
      <c r="P383" s="211">
        <f>O383*H383</f>
        <v>0</v>
      </c>
      <c r="Q383" s="211">
        <v>0</v>
      </c>
      <c r="R383" s="211">
        <f>Q383*H383</f>
        <v>0</v>
      </c>
      <c r="S383" s="211">
        <v>0</v>
      </c>
      <c r="T383" s="212">
        <f>S383*H383</f>
        <v>0</v>
      </c>
      <c r="AR383" s="14" t="s">
        <v>196</v>
      </c>
      <c r="AT383" s="14" t="s">
        <v>131</v>
      </c>
      <c r="AU383" s="14" t="s">
        <v>77</v>
      </c>
      <c r="AY383" s="14" t="s">
        <v>128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14" t="s">
        <v>136</v>
      </c>
      <c r="BK383" s="213">
        <f>ROUND(I383*H383,2)</f>
        <v>0</v>
      </c>
      <c r="BL383" s="14" t="s">
        <v>196</v>
      </c>
      <c r="BM383" s="14" t="s">
        <v>1104</v>
      </c>
    </row>
    <row r="384" s="1" customFormat="1" ht="16.5" customHeight="1">
      <c r="B384" s="35"/>
      <c r="C384" s="202" t="s">
        <v>1105</v>
      </c>
      <c r="D384" s="202" t="s">
        <v>131</v>
      </c>
      <c r="E384" s="203" t="s">
        <v>1106</v>
      </c>
      <c r="F384" s="204" t="s">
        <v>1107</v>
      </c>
      <c r="G384" s="205" t="s">
        <v>149</v>
      </c>
      <c r="H384" s="206">
        <v>93.501000000000005</v>
      </c>
      <c r="I384" s="207"/>
      <c r="J384" s="208">
        <f>ROUND(I384*H384,2)</f>
        <v>0</v>
      </c>
      <c r="K384" s="204" t="s">
        <v>135</v>
      </c>
      <c r="L384" s="40"/>
      <c r="M384" s="209" t="s">
        <v>1</v>
      </c>
      <c r="N384" s="210" t="s">
        <v>40</v>
      </c>
      <c r="O384" s="76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AR384" s="14" t="s">
        <v>196</v>
      </c>
      <c r="AT384" s="14" t="s">
        <v>131</v>
      </c>
      <c r="AU384" s="14" t="s">
        <v>77</v>
      </c>
      <c r="AY384" s="14" t="s">
        <v>128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4" t="s">
        <v>136</v>
      </c>
      <c r="BK384" s="213">
        <f>ROUND(I384*H384,2)</f>
        <v>0</v>
      </c>
      <c r="BL384" s="14" t="s">
        <v>196</v>
      </c>
      <c r="BM384" s="14" t="s">
        <v>1108</v>
      </c>
    </row>
    <row r="385" s="1" customFormat="1" ht="16.5" customHeight="1">
      <c r="B385" s="35"/>
      <c r="C385" s="202" t="s">
        <v>1109</v>
      </c>
      <c r="D385" s="202" t="s">
        <v>131</v>
      </c>
      <c r="E385" s="203" t="s">
        <v>1110</v>
      </c>
      <c r="F385" s="204" t="s">
        <v>1111</v>
      </c>
      <c r="G385" s="205" t="s">
        <v>149</v>
      </c>
      <c r="H385" s="206">
        <v>230</v>
      </c>
      <c r="I385" s="207"/>
      <c r="J385" s="208">
        <f>ROUND(I385*H385,2)</f>
        <v>0</v>
      </c>
      <c r="K385" s="204" t="s">
        <v>135</v>
      </c>
      <c r="L385" s="40"/>
      <c r="M385" s="209" t="s">
        <v>1</v>
      </c>
      <c r="N385" s="210" t="s">
        <v>40</v>
      </c>
      <c r="O385" s="76"/>
      <c r="P385" s="211">
        <f>O385*H385</f>
        <v>0</v>
      </c>
      <c r="Q385" s="211">
        <v>0</v>
      </c>
      <c r="R385" s="211">
        <f>Q385*H385</f>
        <v>0</v>
      </c>
      <c r="S385" s="211">
        <v>0</v>
      </c>
      <c r="T385" s="212">
        <f>S385*H385</f>
        <v>0</v>
      </c>
      <c r="AR385" s="14" t="s">
        <v>196</v>
      </c>
      <c r="AT385" s="14" t="s">
        <v>131</v>
      </c>
      <c r="AU385" s="14" t="s">
        <v>77</v>
      </c>
      <c r="AY385" s="14" t="s">
        <v>128</v>
      </c>
      <c r="BE385" s="213">
        <f>IF(N385="základní",J385,0)</f>
        <v>0</v>
      </c>
      <c r="BF385" s="213">
        <f>IF(N385="snížená",J385,0)</f>
        <v>0</v>
      </c>
      <c r="BG385" s="213">
        <f>IF(N385="zákl. přenesená",J385,0)</f>
        <v>0</v>
      </c>
      <c r="BH385" s="213">
        <f>IF(N385="sníž. přenesená",J385,0)</f>
        <v>0</v>
      </c>
      <c r="BI385" s="213">
        <f>IF(N385="nulová",J385,0)</f>
        <v>0</v>
      </c>
      <c r="BJ385" s="14" t="s">
        <v>136</v>
      </c>
      <c r="BK385" s="213">
        <f>ROUND(I385*H385,2)</f>
        <v>0</v>
      </c>
      <c r="BL385" s="14" t="s">
        <v>196</v>
      </c>
      <c r="BM385" s="14" t="s">
        <v>1112</v>
      </c>
    </row>
    <row r="386" s="1" customFormat="1" ht="16.5" customHeight="1">
      <c r="B386" s="35"/>
      <c r="C386" s="202" t="s">
        <v>1113</v>
      </c>
      <c r="D386" s="202" t="s">
        <v>131</v>
      </c>
      <c r="E386" s="203" t="s">
        <v>1114</v>
      </c>
      <c r="F386" s="204" t="s">
        <v>1115</v>
      </c>
      <c r="G386" s="205" t="s">
        <v>149</v>
      </c>
      <c r="H386" s="206">
        <v>230</v>
      </c>
      <c r="I386" s="207"/>
      <c r="J386" s="208">
        <f>ROUND(I386*H386,2)</f>
        <v>0</v>
      </c>
      <c r="K386" s="204" t="s">
        <v>135</v>
      </c>
      <c r="L386" s="40"/>
      <c r="M386" s="209" t="s">
        <v>1</v>
      </c>
      <c r="N386" s="210" t="s">
        <v>40</v>
      </c>
      <c r="O386" s="76"/>
      <c r="P386" s="211">
        <f>O386*H386</f>
        <v>0</v>
      </c>
      <c r="Q386" s="211">
        <v>0</v>
      </c>
      <c r="R386" s="211">
        <f>Q386*H386</f>
        <v>0</v>
      </c>
      <c r="S386" s="211">
        <v>0</v>
      </c>
      <c r="T386" s="212">
        <f>S386*H386</f>
        <v>0</v>
      </c>
      <c r="AR386" s="14" t="s">
        <v>196</v>
      </c>
      <c r="AT386" s="14" t="s">
        <v>131</v>
      </c>
      <c r="AU386" s="14" t="s">
        <v>77</v>
      </c>
      <c r="AY386" s="14" t="s">
        <v>128</v>
      </c>
      <c r="BE386" s="213">
        <f>IF(N386="základní",J386,0)</f>
        <v>0</v>
      </c>
      <c r="BF386" s="213">
        <f>IF(N386="snížená",J386,0)</f>
        <v>0</v>
      </c>
      <c r="BG386" s="213">
        <f>IF(N386="zákl. přenesená",J386,0)</f>
        <v>0</v>
      </c>
      <c r="BH386" s="213">
        <f>IF(N386="sníž. přenesená",J386,0)</f>
        <v>0</v>
      </c>
      <c r="BI386" s="213">
        <f>IF(N386="nulová",J386,0)</f>
        <v>0</v>
      </c>
      <c r="BJ386" s="14" t="s">
        <v>136</v>
      </c>
      <c r="BK386" s="213">
        <f>ROUND(I386*H386,2)</f>
        <v>0</v>
      </c>
      <c r="BL386" s="14" t="s">
        <v>196</v>
      </c>
      <c r="BM386" s="14" t="s">
        <v>1116</v>
      </c>
    </row>
    <row r="387" s="1" customFormat="1" ht="16.5" customHeight="1">
      <c r="B387" s="35"/>
      <c r="C387" s="202" t="s">
        <v>1117</v>
      </c>
      <c r="D387" s="202" t="s">
        <v>131</v>
      </c>
      <c r="E387" s="203" t="s">
        <v>1118</v>
      </c>
      <c r="F387" s="204" t="s">
        <v>1119</v>
      </c>
      <c r="G387" s="205" t="s">
        <v>149</v>
      </c>
      <c r="H387" s="206">
        <v>230</v>
      </c>
      <c r="I387" s="207"/>
      <c r="J387" s="208">
        <f>ROUND(I387*H387,2)</f>
        <v>0</v>
      </c>
      <c r="K387" s="204" t="s">
        <v>135</v>
      </c>
      <c r="L387" s="40"/>
      <c r="M387" s="209" t="s">
        <v>1</v>
      </c>
      <c r="N387" s="210" t="s">
        <v>40</v>
      </c>
      <c r="O387" s="76"/>
      <c r="P387" s="211">
        <f>O387*H387</f>
        <v>0</v>
      </c>
      <c r="Q387" s="211">
        <v>0.00021000000000000001</v>
      </c>
      <c r="R387" s="211">
        <f>Q387*H387</f>
        <v>0.048300000000000003</v>
      </c>
      <c r="S387" s="211">
        <v>0</v>
      </c>
      <c r="T387" s="212">
        <f>S387*H387</f>
        <v>0</v>
      </c>
      <c r="AR387" s="14" t="s">
        <v>196</v>
      </c>
      <c r="AT387" s="14" t="s">
        <v>131</v>
      </c>
      <c r="AU387" s="14" t="s">
        <v>77</v>
      </c>
      <c r="AY387" s="14" t="s">
        <v>128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14" t="s">
        <v>136</v>
      </c>
      <c r="BK387" s="213">
        <f>ROUND(I387*H387,2)</f>
        <v>0</v>
      </c>
      <c r="BL387" s="14" t="s">
        <v>196</v>
      </c>
      <c r="BM387" s="14" t="s">
        <v>1120</v>
      </c>
    </row>
    <row r="388" s="1" customFormat="1" ht="16.5" customHeight="1">
      <c r="B388" s="35"/>
      <c r="C388" s="202" t="s">
        <v>1121</v>
      </c>
      <c r="D388" s="202" t="s">
        <v>131</v>
      </c>
      <c r="E388" s="203" t="s">
        <v>1122</v>
      </c>
      <c r="F388" s="204" t="s">
        <v>1123</v>
      </c>
      <c r="G388" s="205" t="s">
        <v>149</v>
      </c>
      <c r="H388" s="206">
        <v>187.00200000000001</v>
      </c>
      <c r="I388" s="207"/>
      <c r="J388" s="208">
        <f>ROUND(I388*H388,2)</f>
        <v>0</v>
      </c>
      <c r="K388" s="204" t="s">
        <v>135</v>
      </c>
      <c r="L388" s="40"/>
      <c r="M388" s="209" t="s">
        <v>1</v>
      </c>
      <c r="N388" s="210" t="s">
        <v>40</v>
      </c>
      <c r="O388" s="76"/>
      <c r="P388" s="211">
        <f>O388*H388</f>
        <v>0</v>
      </c>
      <c r="Q388" s="211">
        <v>0.00017000000000000001</v>
      </c>
      <c r="R388" s="211">
        <f>Q388*H388</f>
        <v>0.031790340000000007</v>
      </c>
      <c r="S388" s="211">
        <v>0</v>
      </c>
      <c r="T388" s="212">
        <f>S388*H388</f>
        <v>0</v>
      </c>
      <c r="AR388" s="14" t="s">
        <v>196</v>
      </c>
      <c r="AT388" s="14" t="s">
        <v>131</v>
      </c>
      <c r="AU388" s="14" t="s">
        <v>77</v>
      </c>
      <c r="AY388" s="14" t="s">
        <v>128</v>
      </c>
      <c r="BE388" s="213">
        <f>IF(N388="základní",J388,0)</f>
        <v>0</v>
      </c>
      <c r="BF388" s="213">
        <f>IF(N388="snížená",J388,0)</f>
        <v>0</v>
      </c>
      <c r="BG388" s="213">
        <f>IF(N388="zákl. přenesená",J388,0)</f>
        <v>0</v>
      </c>
      <c r="BH388" s="213">
        <f>IF(N388="sníž. přenesená",J388,0)</f>
        <v>0</v>
      </c>
      <c r="BI388" s="213">
        <f>IF(N388="nulová",J388,0)</f>
        <v>0</v>
      </c>
      <c r="BJ388" s="14" t="s">
        <v>136</v>
      </c>
      <c r="BK388" s="213">
        <f>ROUND(I388*H388,2)</f>
        <v>0</v>
      </c>
      <c r="BL388" s="14" t="s">
        <v>196</v>
      </c>
      <c r="BM388" s="14" t="s">
        <v>1124</v>
      </c>
    </row>
    <row r="389" s="11" customFormat="1">
      <c r="B389" s="227"/>
      <c r="C389" s="228"/>
      <c r="D389" s="214" t="s">
        <v>343</v>
      </c>
      <c r="E389" s="237" t="s">
        <v>1</v>
      </c>
      <c r="F389" s="229" t="s">
        <v>1125</v>
      </c>
      <c r="G389" s="228"/>
      <c r="H389" s="230">
        <v>187.00200000000001</v>
      </c>
      <c r="I389" s="231"/>
      <c r="J389" s="228"/>
      <c r="K389" s="228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343</v>
      </c>
      <c r="AU389" s="236" t="s">
        <v>77</v>
      </c>
      <c r="AV389" s="11" t="s">
        <v>77</v>
      </c>
      <c r="AW389" s="11" t="s">
        <v>30</v>
      </c>
      <c r="AX389" s="11" t="s">
        <v>75</v>
      </c>
      <c r="AY389" s="236" t="s">
        <v>128</v>
      </c>
    </row>
    <row r="390" s="1" customFormat="1" ht="22.5" customHeight="1">
      <c r="B390" s="35"/>
      <c r="C390" s="202" t="s">
        <v>1126</v>
      </c>
      <c r="D390" s="202" t="s">
        <v>131</v>
      </c>
      <c r="E390" s="203" t="s">
        <v>1127</v>
      </c>
      <c r="F390" s="204" t="s">
        <v>1128</v>
      </c>
      <c r="G390" s="205" t="s">
        <v>149</v>
      </c>
      <c r="H390" s="206">
        <v>460</v>
      </c>
      <c r="I390" s="207"/>
      <c r="J390" s="208">
        <f>ROUND(I390*H390,2)</f>
        <v>0</v>
      </c>
      <c r="K390" s="204" t="s">
        <v>135</v>
      </c>
      <c r="L390" s="40"/>
      <c r="M390" s="209" t="s">
        <v>1</v>
      </c>
      <c r="N390" s="210" t="s">
        <v>40</v>
      </c>
      <c r="O390" s="76"/>
      <c r="P390" s="211">
        <f>O390*H390</f>
        <v>0</v>
      </c>
      <c r="Q390" s="211">
        <v>0</v>
      </c>
      <c r="R390" s="211">
        <f>Q390*H390</f>
        <v>0</v>
      </c>
      <c r="S390" s="211">
        <v>0</v>
      </c>
      <c r="T390" s="212">
        <f>S390*H390</f>
        <v>0</v>
      </c>
      <c r="AR390" s="14" t="s">
        <v>196</v>
      </c>
      <c r="AT390" s="14" t="s">
        <v>131</v>
      </c>
      <c r="AU390" s="14" t="s">
        <v>77</v>
      </c>
      <c r="AY390" s="14" t="s">
        <v>128</v>
      </c>
      <c r="BE390" s="213">
        <f>IF(N390="základní",J390,0)</f>
        <v>0</v>
      </c>
      <c r="BF390" s="213">
        <f>IF(N390="snížená",J390,0)</f>
        <v>0</v>
      </c>
      <c r="BG390" s="213">
        <f>IF(N390="zákl. přenesená",J390,0)</f>
        <v>0</v>
      </c>
      <c r="BH390" s="213">
        <f>IF(N390="sníž. přenesená",J390,0)</f>
        <v>0</v>
      </c>
      <c r="BI390" s="213">
        <f>IF(N390="nulová",J390,0)</f>
        <v>0</v>
      </c>
      <c r="BJ390" s="14" t="s">
        <v>136</v>
      </c>
      <c r="BK390" s="213">
        <f>ROUND(I390*H390,2)</f>
        <v>0</v>
      </c>
      <c r="BL390" s="14" t="s">
        <v>196</v>
      </c>
      <c r="BM390" s="14" t="s">
        <v>1129</v>
      </c>
    </row>
    <row r="391" s="1" customFormat="1" ht="16.5" customHeight="1">
      <c r="B391" s="35"/>
      <c r="C391" s="202" t="s">
        <v>1130</v>
      </c>
      <c r="D391" s="202" t="s">
        <v>131</v>
      </c>
      <c r="E391" s="203" t="s">
        <v>1131</v>
      </c>
      <c r="F391" s="204" t="s">
        <v>1132</v>
      </c>
      <c r="G391" s="205" t="s">
        <v>149</v>
      </c>
      <c r="H391" s="206">
        <v>78.555000000000007</v>
      </c>
      <c r="I391" s="207"/>
      <c r="J391" s="208">
        <f>ROUND(I391*H391,2)</f>
        <v>0</v>
      </c>
      <c r="K391" s="204" t="s">
        <v>135</v>
      </c>
      <c r="L391" s="40"/>
      <c r="M391" s="209" t="s">
        <v>1</v>
      </c>
      <c r="N391" s="210" t="s">
        <v>40</v>
      </c>
      <c r="O391" s="76"/>
      <c r="P391" s="211">
        <f>O391*H391</f>
        <v>0</v>
      </c>
      <c r="Q391" s="211">
        <v>0.00013999999999999999</v>
      </c>
      <c r="R391" s="211">
        <f>Q391*H391</f>
        <v>0.010997699999999999</v>
      </c>
      <c r="S391" s="211">
        <v>0</v>
      </c>
      <c r="T391" s="212">
        <f>S391*H391</f>
        <v>0</v>
      </c>
      <c r="AR391" s="14" t="s">
        <v>196</v>
      </c>
      <c r="AT391" s="14" t="s">
        <v>131</v>
      </c>
      <c r="AU391" s="14" t="s">
        <v>77</v>
      </c>
      <c r="AY391" s="14" t="s">
        <v>128</v>
      </c>
      <c r="BE391" s="213">
        <f>IF(N391="základní",J391,0)</f>
        <v>0</v>
      </c>
      <c r="BF391" s="213">
        <f>IF(N391="snížená",J391,0)</f>
        <v>0</v>
      </c>
      <c r="BG391" s="213">
        <f>IF(N391="zákl. přenesená",J391,0)</f>
        <v>0</v>
      </c>
      <c r="BH391" s="213">
        <f>IF(N391="sníž. přenesená",J391,0)</f>
        <v>0</v>
      </c>
      <c r="BI391" s="213">
        <f>IF(N391="nulová",J391,0)</f>
        <v>0</v>
      </c>
      <c r="BJ391" s="14" t="s">
        <v>136</v>
      </c>
      <c r="BK391" s="213">
        <f>ROUND(I391*H391,2)</f>
        <v>0</v>
      </c>
      <c r="BL391" s="14" t="s">
        <v>196</v>
      </c>
      <c r="BM391" s="14" t="s">
        <v>1133</v>
      </c>
    </row>
    <row r="392" s="10" customFormat="1" ht="22.8" customHeight="1">
      <c r="B392" s="186"/>
      <c r="C392" s="187"/>
      <c r="D392" s="188" t="s">
        <v>66</v>
      </c>
      <c r="E392" s="200" t="s">
        <v>1134</v>
      </c>
      <c r="F392" s="200" t="s">
        <v>1135</v>
      </c>
      <c r="G392" s="187"/>
      <c r="H392" s="187"/>
      <c r="I392" s="190"/>
      <c r="J392" s="201">
        <f>BK392</f>
        <v>0</v>
      </c>
      <c r="K392" s="187"/>
      <c r="L392" s="192"/>
      <c r="M392" s="193"/>
      <c r="N392" s="194"/>
      <c r="O392" s="194"/>
      <c r="P392" s="195">
        <f>SUM(P393:P400)</f>
        <v>0</v>
      </c>
      <c r="Q392" s="194"/>
      <c r="R392" s="195">
        <f>SUM(R393:R400)</f>
        <v>0.11347829999999999</v>
      </c>
      <c r="S392" s="194"/>
      <c r="T392" s="196">
        <f>SUM(T393:T400)</f>
        <v>0</v>
      </c>
      <c r="AR392" s="197" t="s">
        <v>77</v>
      </c>
      <c r="AT392" s="198" t="s">
        <v>66</v>
      </c>
      <c r="AU392" s="198" t="s">
        <v>75</v>
      </c>
      <c r="AY392" s="197" t="s">
        <v>128</v>
      </c>
      <c r="BK392" s="199">
        <f>SUM(BK393:BK400)</f>
        <v>0</v>
      </c>
    </row>
    <row r="393" s="1" customFormat="1" ht="22.5" customHeight="1">
      <c r="B393" s="35"/>
      <c r="C393" s="202" t="s">
        <v>1136</v>
      </c>
      <c r="D393" s="202" t="s">
        <v>131</v>
      </c>
      <c r="E393" s="203" t="s">
        <v>1137</v>
      </c>
      <c r="F393" s="204" t="s">
        <v>1138</v>
      </c>
      <c r="G393" s="205" t="s">
        <v>194</v>
      </c>
      <c r="H393" s="206">
        <v>655</v>
      </c>
      <c r="I393" s="207"/>
      <c r="J393" s="208">
        <f>ROUND(I393*H393,2)</f>
        <v>0</v>
      </c>
      <c r="K393" s="204" t="s">
        <v>135</v>
      </c>
      <c r="L393" s="40"/>
      <c r="M393" s="209" t="s">
        <v>1</v>
      </c>
      <c r="N393" s="210" t="s">
        <v>40</v>
      </c>
      <c r="O393" s="76"/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AR393" s="14" t="s">
        <v>196</v>
      </c>
      <c r="AT393" s="14" t="s">
        <v>131</v>
      </c>
      <c r="AU393" s="14" t="s">
        <v>77</v>
      </c>
      <c r="AY393" s="14" t="s">
        <v>128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4" t="s">
        <v>136</v>
      </c>
      <c r="BK393" s="213">
        <f>ROUND(I393*H393,2)</f>
        <v>0</v>
      </c>
      <c r="BL393" s="14" t="s">
        <v>196</v>
      </c>
      <c r="BM393" s="14" t="s">
        <v>1139</v>
      </c>
    </row>
    <row r="394" s="1" customFormat="1" ht="16.5" customHeight="1">
      <c r="B394" s="35"/>
      <c r="C394" s="217" t="s">
        <v>1140</v>
      </c>
      <c r="D394" s="217" t="s">
        <v>197</v>
      </c>
      <c r="E394" s="218" t="s">
        <v>1141</v>
      </c>
      <c r="F394" s="219" t="s">
        <v>1142</v>
      </c>
      <c r="G394" s="220" t="s">
        <v>194</v>
      </c>
      <c r="H394" s="221">
        <v>655</v>
      </c>
      <c r="I394" s="222"/>
      <c r="J394" s="223">
        <f>ROUND(I394*H394,2)</f>
        <v>0</v>
      </c>
      <c r="K394" s="219" t="s">
        <v>135</v>
      </c>
      <c r="L394" s="224"/>
      <c r="M394" s="225" t="s">
        <v>1</v>
      </c>
      <c r="N394" s="226" t="s">
        <v>40</v>
      </c>
      <c r="O394" s="76"/>
      <c r="P394" s="211">
        <f>O394*H394</f>
        <v>0</v>
      </c>
      <c r="Q394" s="211">
        <v>0</v>
      </c>
      <c r="R394" s="211">
        <f>Q394*H394</f>
        <v>0</v>
      </c>
      <c r="S394" s="211">
        <v>0</v>
      </c>
      <c r="T394" s="212">
        <f>S394*H394</f>
        <v>0</v>
      </c>
      <c r="AR394" s="14" t="s">
        <v>257</v>
      </c>
      <c r="AT394" s="14" t="s">
        <v>197</v>
      </c>
      <c r="AU394" s="14" t="s">
        <v>77</v>
      </c>
      <c r="AY394" s="14" t="s">
        <v>128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4" t="s">
        <v>136</v>
      </c>
      <c r="BK394" s="213">
        <f>ROUND(I394*H394,2)</f>
        <v>0</v>
      </c>
      <c r="BL394" s="14" t="s">
        <v>196</v>
      </c>
      <c r="BM394" s="14" t="s">
        <v>1143</v>
      </c>
    </row>
    <row r="395" s="1" customFormat="1" ht="22.5" customHeight="1">
      <c r="B395" s="35"/>
      <c r="C395" s="202" t="s">
        <v>1144</v>
      </c>
      <c r="D395" s="202" t="s">
        <v>131</v>
      </c>
      <c r="E395" s="203" t="s">
        <v>1145</v>
      </c>
      <c r="F395" s="204" t="s">
        <v>1146</v>
      </c>
      <c r="G395" s="205" t="s">
        <v>149</v>
      </c>
      <c r="H395" s="206">
        <v>345</v>
      </c>
      <c r="I395" s="207"/>
      <c r="J395" s="208">
        <f>ROUND(I395*H395,2)</f>
        <v>0</v>
      </c>
      <c r="K395" s="204" t="s">
        <v>135</v>
      </c>
      <c r="L395" s="40"/>
      <c r="M395" s="209" t="s">
        <v>1</v>
      </c>
      <c r="N395" s="210" t="s">
        <v>40</v>
      </c>
      <c r="O395" s="76"/>
      <c r="P395" s="211">
        <f>O395*H395</f>
        <v>0</v>
      </c>
      <c r="Q395" s="211">
        <v>0</v>
      </c>
      <c r="R395" s="211">
        <f>Q395*H395</f>
        <v>0</v>
      </c>
      <c r="S395" s="211">
        <v>0</v>
      </c>
      <c r="T395" s="212">
        <f>S395*H395</f>
        <v>0</v>
      </c>
      <c r="AR395" s="14" t="s">
        <v>196</v>
      </c>
      <c r="AT395" s="14" t="s">
        <v>131</v>
      </c>
      <c r="AU395" s="14" t="s">
        <v>77</v>
      </c>
      <c r="AY395" s="14" t="s">
        <v>128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4" t="s">
        <v>136</v>
      </c>
      <c r="BK395" s="213">
        <f>ROUND(I395*H395,2)</f>
        <v>0</v>
      </c>
      <c r="BL395" s="14" t="s">
        <v>196</v>
      </c>
      <c r="BM395" s="14" t="s">
        <v>1147</v>
      </c>
    </row>
    <row r="396" s="1" customFormat="1" ht="16.5" customHeight="1">
      <c r="B396" s="35"/>
      <c r="C396" s="217" t="s">
        <v>1148</v>
      </c>
      <c r="D396" s="217" t="s">
        <v>197</v>
      </c>
      <c r="E396" s="218" t="s">
        <v>1149</v>
      </c>
      <c r="F396" s="219" t="s">
        <v>1150</v>
      </c>
      <c r="G396" s="220" t="s">
        <v>149</v>
      </c>
      <c r="H396" s="221">
        <v>379.5</v>
      </c>
      <c r="I396" s="222"/>
      <c r="J396" s="223">
        <f>ROUND(I396*H396,2)</f>
        <v>0</v>
      </c>
      <c r="K396" s="219" t="s">
        <v>135</v>
      </c>
      <c r="L396" s="224"/>
      <c r="M396" s="225" t="s">
        <v>1</v>
      </c>
      <c r="N396" s="226" t="s">
        <v>40</v>
      </c>
      <c r="O396" s="76"/>
      <c r="P396" s="211">
        <f>O396*H396</f>
        <v>0</v>
      </c>
      <c r="Q396" s="211">
        <v>0</v>
      </c>
      <c r="R396" s="211">
        <f>Q396*H396</f>
        <v>0</v>
      </c>
      <c r="S396" s="211">
        <v>0</v>
      </c>
      <c r="T396" s="212">
        <f>S396*H396</f>
        <v>0</v>
      </c>
      <c r="AR396" s="14" t="s">
        <v>257</v>
      </c>
      <c r="AT396" s="14" t="s">
        <v>197</v>
      </c>
      <c r="AU396" s="14" t="s">
        <v>77</v>
      </c>
      <c r="AY396" s="14" t="s">
        <v>128</v>
      </c>
      <c r="BE396" s="213">
        <f>IF(N396="základní",J396,0)</f>
        <v>0</v>
      </c>
      <c r="BF396" s="213">
        <f>IF(N396="snížená",J396,0)</f>
        <v>0</v>
      </c>
      <c r="BG396" s="213">
        <f>IF(N396="zákl. přenesená",J396,0)</f>
        <v>0</v>
      </c>
      <c r="BH396" s="213">
        <f>IF(N396="sníž. přenesená",J396,0)</f>
        <v>0</v>
      </c>
      <c r="BI396" s="213">
        <f>IF(N396="nulová",J396,0)</f>
        <v>0</v>
      </c>
      <c r="BJ396" s="14" t="s">
        <v>136</v>
      </c>
      <c r="BK396" s="213">
        <f>ROUND(I396*H396,2)</f>
        <v>0</v>
      </c>
      <c r="BL396" s="14" t="s">
        <v>196</v>
      </c>
      <c r="BM396" s="14" t="s">
        <v>1151</v>
      </c>
    </row>
    <row r="397" s="1" customFormat="1" ht="16.5" customHeight="1">
      <c r="B397" s="35"/>
      <c r="C397" s="202" t="s">
        <v>1152</v>
      </c>
      <c r="D397" s="202" t="s">
        <v>131</v>
      </c>
      <c r="E397" s="203" t="s">
        <v>1153</v>
      </c>
      <c r="F397" s="204" t="s">
        <v>1154</v>
      </c>
      <c r="G397" s="205" t="s">
        <v>149</v>
      </c>
      <c r="H397" s="206">
        <v>434.33999999999998</v>
      </c>
      <c r="I397" s="207"/>
      <c r="J397" s="208">
        <f>ROUND(I397*H397,2)</f>
        <v>0</v>
      </c>
      <c r="K397" s="204" t="s">
        <v>135</v>
      </c>
      <c r="L397" s="40"/>
      <c r="M397" s="209" t="s">
        <v>1</v>
      </c>
      <c r="N397" s="210" t="s">
        <v>40</v>
      </c>
      <c r="O397" s="76"/>
      <c r="P397" s="211">
        <f>O397*H397</f>
        <v>0</v>
      </c>
      <c r="Q397" s="211">
        <v>0</v>
      </c>
      <c r="R397" s="211">
        <f>Q397*H397</f>
        <v>0</v>
      </c>
      <c r="S397" s="211">
        <v>0</v>
      </c>
      <c r="T397" s="212">
        <f>S397*H397</f>
        <v>0</v>
      </c>
      <c r="AR397" s="14" t="s">
        <v>196</v>
      </c>
      <c r="AT397" s="14" t="s">
        <v>131</v>
      </c>
      <c r="AU397" s="14" t="s">
        <v>77</v>
      </c>
      <c r="AY397" s="14" t="s">
        <v>128</v>
      </c>
      <c r="BE397" s="213">
        <f>IF(N397="základní",J397,0)</f>
        <v>0</v>
      </c>
      <c r="BF397" s="213">
        <f>IF(N397="snížená",J397,0)</f>
        <v>0</v>
      </c>
      <c r="BG397" s="213">
        <f>IF(N397="zákl. přenesená",J397,0)</f>
        <v>0</v>
      </c>
      <c r="BH397" s="213">
        <f>IF(N397="sníž. přenesená",J397,0)</f>
        <v>0</v>
      </c>
      <c r="BI397" s="213">
        <f>IF(N397="nulová",J397,0)</f>
        <v>0</v>
      </c>
      <c r="BJ397" s="14" t="s">
        <v>136</v>
      </c>
      <c r="BK397" s="213">
        <f>ROUND(I397*H397,2)</f>
        <v>0</v>
      </c>
      <c r="BL397" s="14" t="s">
        <v>196</v>
      </c>
      <c r="BM397" s="14" t="s">
        <v>1155</v>
      </c>
    </row>
    <row r="398" s="1" customFormat="1" ht="16.5" customHeight="1">
      <c r="B398" s="35"/>
      <c r="C398" s="217" t="s">
        <v>1156</v>
      </c>
      <c r="D398" s="217" t="s">
        <v>197</v>
      </c>
      <c r="E398" s="218" t="s">
        <v>1149</v>
      </c>
      <c r="F398" s="219" t="s">
        <v>1150</v>
      </c>
      <c r="G398" s="220" t="s">
        <v>149</v>
      </c>
      <c r="H398" s="221">
        <v>477.774</v>
      </c>
      <c r="I398" s="222"/>
      <c r="J398" s="223">
        <f>ROUND(I398*H398,2)</f>
        <v>0</v>
      </c>
      <c r="K398" s="219" t="s">
        <v>135</v>
      </c>
      <c r="L398" s="224"/>
      <c r="M398" s="225" t="s">
        <v>1</v>
      </c>
      <c r="N398" s="226" t="s">
        <v>40</v>
      </c>
      <c r="O398" s="76"/>
      <c r="P398" s="211">
        <f>O398*H398</f>
        <v>0</v>
      </c>
      <c r="Q398" s="211">
        <v>0</v>
      </c>
      <c r="R398" s="211">
        <f>Q398*H398</f>
        <v>0</v>
      </c>
      <c r="S398" s="211">
        <v>0</v>
      </c>
      <c r="T398" s="212">
        <f>S398*H398</f>
        <v>0</v>
      </c>
      <c r="AR398" s="14" t="s">
        <v>257</v>
      </c>
      <c r="AT398" s="14" t="s">
        <v>197</v>
      </c>
      <c r="AU398" s="14" t="s">
        <v>77</v>
      </c>
      <c r="AY398" s="14" t="s">
        <v>128</v>
      </c>
      <c r="BE398" s="213">
        <f>IF(N398="základní",J398,0)</f>
        <v>0</v>
      </c>
      <c r="BF398" s="213">
        <f>IF(N398="snížená",J398,0)</f>
        <v>0</v>
      </c>
      <c r="BG398" s="213">
        <f>IF(N398="zákl. přenesená",J398,0)</f>
        <v>0</v>
      </c>
      <c r="BH398" s="213">
        <f>IF(N398="sníž. přenesená",J398,0)</f>
        <v>0</v>
      </c>
      <c r="BI398" s="213">
        <f>IF(N398="nulová",J398,0)</f>
        <v>0</v>
      </c>
      <c r="BJ398" s="14" t="s">
        <v>136</v>
      </c>
      <c r="BK398" s="213">
        <f>ROUND(I398*H398,2)</f>
        <v>0</v>
      </c>
      <c r="BL398" s="14" t="s">
        <v>196</v>
      </c>
      <c r="BM398" s="14" t="s">
        <v>1157</v>
      </c>
    </row>
    <row r="399" s="1" customFormat="1" ht="16.5" customHeight="1">
      <c r="B399" s="35"/>
      <c r="C399" s="202" t="s">
        <v>1158</v>
      </c>
      <c r="D399" s="202" t="s">
        <v>131</v>
      </c>
      <c r="E399" s="203" t="s">
        <v>1159</v>
      </c>
      <c r="F399" s="204" t="s">
        <v>1160</v>
      </c>
      <c r="G399" s="205" t="s">
        <v>149</v>
      </c>
      <c r="H399" s="206">
        <v>86.454999999999998</v>
      </c>
      <c r="I399" s="207"/>
      <c r="J399" s="208">
        <f>ROUND(I399*H399,2)</f>
        <v>0</v>
      </c>
      <c r="K399" s="204" t="s">
        <v>135</v>
      </c>
      <c r="L399" s="40"/>
      <c r="M399" s="209" t="s">
        <v>1</v>
      </c>
      <c r="N399" s="210" t="s">
        <v>40</v>
      </c>
      <c r="O399" s="76"/>
      <c r="P399" s="211">
        <f>O399*H399</f>
        <v>0</v>
      </c>
      <c r="Q399" s="211">
        <v>0</v>
      </c>
      <c r="R399" s="211">
        <f>Q399*H399</f>
        <v>0</v>
      </c>
      <c r="S399" s="211">
        <v>0</v>
      </c>
      <c r="T399" s="212">
        <f>S399*H399</f>
        <v>0</v>
      </c>
      <c r="AR399" s="14" t="s">
        <v>196</v>
      </c>
      <c r="AT399" s="14" t="s">
        <v>131</v>
      </c>
      <c r="AU399" s="14" t="s">
        <v>77</v>
      </c>
      <c r="AY399" s="14" t="s">
        <v>128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14" t="s">
        <v>136</v>
      </c>
      <c r="BK399" s="213">
        <f>ROUND(I399*H399,2)</f>
        <v>0</v>
      </c>
      <c r="BL399" s="14" t="s">
        <v>196</v>
      </c>
      <c r="BM399" s="14" t="s">
        <v>1161</v>
      </c>
    </row>
    <row r="400" s="1" customFormat="1" ht="16.5" customHeight="1">
      <c r="B400" s="35"/>
      <c r="C400" s="202" t="s">
        <v>1162</v>
      </c>
      <c r="D400" s="202" t="s">
        <v>131</v>
      </c>
      <c r="E400" s="203" t="s">
        <v>1163</v>
      </c>
      <c r="F400" s="204" t="s">
        <v>1164</v>
      </c>
      <c r="G400" s="205" t="s">
        <v>149</v>
      </c>
      <c r="H400" s="206">
        <v>436.45499999999998</v>
      </c>
      <c r="I400" s="207"/>
      <c r="J400" s="208">
        <f>ROUND(I400*H400,2)</f>
        <v>0</v>
      </c>
      <c r="K400" s="204" t="s">
        <v>135</v>
      </c>
      <c r="L400" s="40"/>
      <c r="M400" s="209" t="s">
        <v>1</v>
      </c>
      <c r="N400" s="210" t="s">
        <v>40</v>
      </c>
      <c r="O400" s="76"/>
      <c r="P400" s="211">
        <f>O400*H400</f>
        <v>0</v>
      </c>
      <c r="Q400" s="211">
        <v>0.00025999999999999998</v>
      </c>
      <c r="R400" s="211">
        <f>Q400*H400</f>
        <v>0.11347829999999999</v>
      </c>
      <c r="S400" s="211">
        <v>0</v>
      </c>
      <c r="T400" s="212">
        <f>S400*H400</f>
        <v>0</v>
      </c>
      <c r="AR400" s="14" t="s">
        <v>196</v>
      </c>
      <c r="AT400" s="14" t="s">
        <v>131</v>
      </c>
      <c r="AU400" s="14" t="s">
        <v>77</v>
      </c>
      <c r="AY400" s="14" t="s">
        <v>128</v>
      </c>
      <c r="BE400" s="213">
        <f>IF(N400="základní",J400,0)</f>
        <v>0</v>
      </c>
      <c r="BF400" s="213">
        <f>IF(N400="snížená",J400,0)</f>
        <v>0</v>
      </c>
      <c r="BG400" s="213">
        <f>IF(N400="zákl. přenesená",J400,0)</f>
        <v>0</v>
      </c>
      <c r="BH400" s="213">
        <f>IF(N400="sníž. přenesená",J400,0)</f>
        <v>0</v>
      </c>
      <c r="BI400" s="213">
        <f>IF(N400="nulová",J400,0)</f>
        <v>0</v>
      </c>
      <c r="BJ400" s="14" t="s">
        <v>136</v>
      </c>
      <c r="BK400" s="213">
        <f>ROUND(I400*H400,2)</f>
        <v>0</v>
      </c>
      <c r="BL400" s="14" t="s">
        <v>196</v>
      </c>
      <c r="BM400" s="14" t="s">
        <v>1165</v>
      </c>
    </row>
    <row r="401" s="10" customFormat="1" ht="22.8" customHeight="1">
      <c r="B401" s="186"/>
      <c r="C401" s="187"/>
      <c r="D401" s="188" t="s">
        <v>66</v>
      </c>
      <c r="E401" s="200" t="s">
        <v>1166</v>
      </c>
      <c r="F401" s="200" t="s">
        <v>1167</v>
      </c>
      <c r="G401" s="187"/>
      <c r="H401" s="187"/>
      <c r="I401" s="190"/>
      <c r="J401" s="201">
        <f>BK401</f>
        <v>0</v>
      </c>
      <c r="K401" s="187"/>
      <c r="L401" s="192"/>
      <c r="M401" s="193"/>
      <c r="N401" s="194"/>
      <c r="O401" s="194"/>
      <c r="P401" s="195">
        <f>SUM(P402:P406)</f>
        <v>0</v>
      </c>
      <c r="Q401" s="194"/>
      <c r="R401" s="195">
        <f>SUM(R402:R406)</f>
        <v>0.069983199999999995</v>
      </c>
      <c r="S401" s="194"/>
      <c r="T401" s="196">
        <f>SUM(T402:T406)</f>
        <v>0</v>
      </c>
      <c r="AR401" s="197" t="s">
        <v>77</v>
      </c>
      <c r="AT401" s="198" t="s">
        <v>66</v>
      </c>
      <c r="AU401" s="198" t="s">
        <v>75</v>
      </c>
      <c r="AY401" s="197" t="s">
        <v>128</v>
      </c>
      <c r="BK401" s="199">
        <f>SUM(BK402:BK406)</f>
        <v>0</v>
      </c>
    </row>
    <row r="402" s="1" customFormat="1" ht="16.5" customHeight="1">
      <c r="B402" s="35"/>
      <c r="C402" s="202" t="s">
        <v>1168</v>
      </c>
      <c r="D402" s="202" t="s">
        <v>131</v>
      </c>
      <c r="E402" s="203" t="s">
        <v>1169</v>
      </c>
      <c r="F402" s="204" t="s">
        <v>1170</v>
      </c>
      <c r="G402" s="205" t="s">
        <v>134</v>
      </c>
      <c r="H402" s="206">
        <v>1</v>
      </c>
      <c r="I402" s="207"/>
      <c r="J402" s="208">
        <f>ROUND(I402*H402,2)</f>
        <v>0</v>
      </c>
      <c r="K402" s="204" t="s">
        <v>135</v>
      </c>
      <c r="L402" s="40"/>
      <c r="M402" s="209" t="s">
        <v>1</v>
      </c>
      <c r="N402" s="210" t="s">
        <v>40</v>
      </c>
      <c r="O402" s="76"/>
      <c r="P402" s="211">
        <f>O402*H402</f>
        <v>0</v>
      </c>
      <c r="Q402" s="211">
        <v>0</v>
      </c>
      <c r="R402" s="211">
        <f>Q402*H402</f>
        <v>0</v>
      </c>
      <c r="S402" s="211">
        <v>0</v>
      </c>
      <c r="T402" s="212">
        <f>S402*H402</f>
        <v>0</v>
      </c>
      <c r="AR402" s="14" t="s">
        <v>196</v>
      </c>
      <c r="AT402" s="14" t="s">
        <v>131</v>
      </c>
      <c r="AU402" s="14" t="s">
        <v>77</v>
      </c>
      <c r="AY402" s="14" t="s">
        <v>128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14" t="s">
        <v>136</v>
      </c>
      <c r="BK402" s="213">
        <f>ROUND(I402*H402,2)</f>
        <v>0</v>
      </c>
      <c r="BL402" s="14" t="s">
        <v>196</v>
      </c>
      <c r="BM402" s="14" t="s">
        <v>1171</v>
      </c>
    </row>
    <row r="403" s="1" customFormat="1" ht="16.5" customHeight="1">
      <c r="B403" s="35"/>
      <c r="C403" s="217" t="s">
        <v>1172</v>
      </c>
      <c r="D403" s="217" t="s">
        <v>197</v>
      </c>
      <c r="E403" s="218" t="s">
        <v>1173</v>
      </c>
      <c r="F403" s="219" t="s">
        <v>1174</v>
      </c>
      <c r="G403" s="220" t="s">
        <v>134</v>
      </c>
      <c r="H403" s="221">
        <v>1</v>
      </c>
      <c r="I403" s="222"/>
      <c r="J403" s="223">
        <f>ROUND(I403*H403,2)</f>
        <v>0</v>
      </c>
      <c r="K403" s="219" t="s">
        <v>135</v>
      </c>
      <c r="L403" s="224"/>
      <c r="M403" s="225" t="s">
        <v>1</v>
      </c>
      <c r="N403" s="226" t="s">
        <v>40</v>
      </c>
      <c r="O403" s="76"/>
      <c r="P403" s="211">
        <f>O403*H403</f>
        <v>0</v>
      </c>
      <c r="Q403" s="211">
        <v>0.00084999999999999995</v>
      </c>
      <c r="R403" s="211">
        <f>Q403*H403</f>
        <v>0.00084999999999999995</v>
      </c>
      <c r="S403" s="211">
        <v>0</v>
      </c>
      <c r="T403" s="212">
        <f>S403*H403</f>
        <v>0</v>
      </c>
      <c r="AR403" s="14" t="s">
        <v>257</v>
      </c>
      <c r="AT403" s="14" t="s">
        <v>197</v>
      </c>
      <c r="AU403" s="14" t="s">
        <v>77</v>
      </c>
      <c r="AY403" s="14" t="s">
        <v>128</v>
      </c>
      <c r="BE403" s="213">
        <f>IF(N403="základní",J403,0)</f>
        <v>0</v>
      </c>
      <c r="BF403" s="213">
        <f>IF(N403="snížená",J403,0)</f>
        <v>0</v>
      </c>
      <c r="BG403" s="213">
        <f>IF(N403="zákl. přenesená",J403,0)</f>
        <v>0</v>
      </c>
      <c r="BH403" s="213">
        <f>IF(N403="sníž. přenesená",J403,0)</f>
        <v>0</v>
      </c>
      <c r="BI403" s="213">
        <f>IF(N403="nulová",J403,0)</f>
        <v>0</v>
      </c>
      <c r="BJ403" s="14" t="s">
        <v>136</v>
      </c>
      <c r="BK403" s="213">
        <f>ROUND(I403*H403,2)</f>
        <v>0</v>
      </c>
      <c r="BL403" s="14" t="s">
        <v>196</v>
      </c>
      <c r="BM403" s="14" t="s">
        <v>1175</v>
      </c>
    </row>
    <row r="404" s="1" customFormat="1" ht="16.5" customHeight="1">
      <c r="B404" s="35"/>
      <c r="C404" s="202" t="s">
        <v>1176</v>
      </c>
      <c r="D404" s="202" t="s">
        <v>131</v>
      </c>
      <c r="E404" s="203" t="s">
        <v>1177</v>
      </c>
      <c r="F404" s="204" t="s">
        <v>1178</v>
      </c>
      <c r="G404" s="205" t="s">
        <v>149</v>
      </c>
      <c r="H404" s="206">
        <v>57.610999999999997</v>
      </c>
      <c r="I404" s="207"/>
      <c r="J404" s="208">
        <f>ROUND(I404*H404,2)</f>
        <v>0</v>
      </c>
      <c r="K404" s="204" t="s">
        <v>135</v>
      </c>
      <c r="L404" s="40"/>
      <c r="M404" s="209" t="s">
        <v>1</v>
      </c>
      <c r="N404" s="210" t="s">
        <v>40</v>
      </c>
      <c r="O404" s="76"/>
      <c r="P404" s="211">
        <f>O404*H404</f>
        <v>0</v>
      </c>
      <c r="Q404" s="211">
        <v>0</v>
      </c>
      <c r="R404" s="211">
        <f>Q404*H404</f>
        <v>0</v>
      </c>
      <c r="S404" s="211">
        <v>0</v>
      </c>
      <c r="T404" s="212">
        <f>S404*H404</f>
        <v>0</v>
      </c>
      <c r="AR404" s="14" t="s">
        <v>196</v>
      </c>
      <c r="AT404" s="14" t="s">
        <v>131</v>
      </c>
      <c r="AU404" s="14" t="s">
        <v>77</v>
      </c>
      <c r="AY404" s="14" t="s">
        <v>128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4" t="s">
        <v>136</v>
      </c>
      <c r="BK404" s="213">
        <f>ROUND(I404*H404,2)</f>
        <v>0</v>
      </c>
      <c r="BL404" s="14" t="s">
        <v>196</v>
      </c>
      <c r="BM404" s="14" t="s">
        <v>1179</v>
      </c>
    </row>
    <row r="405" s="1" customFormat="1" ht="16.5" customHeight="1">
      <c r="B405" s="35"/>
      <c r="C405" s="217" t="s">
        <v>1180</v>
      </c>
      <c r="D405" s="217" t="s">
        <v>197</v>
      </c>
      <c r="E405" s="218" t="s">
        <v>1181</v>
      </c>
      <c r="F405" s="219" t="s">
        <v>1182</v>
      </c>
      <c r="G405" s="220" t="s">
        <v>149</v>
      </c>
      <c r="H405" s="221">
        <v>57.610999999999997</v>
      </c>
      <c r="I405" s="222"/>
      <c r="J405" s="223">
        <f>ROUND(I405*H405,2)</f>
        <v>0</v>
      </c>
      <c r="K405" s="219" t="s">
        <v>135</v>
      </c>
      <c r="L405" s="224"/>
      <c r="M405" s="225" t="s">
        <v>1</v>
      </c>
      <c r="N405" s="226" t="s">
        <v>40</v>
      </c>
      <c r="O405" s="76"/>
      <c r="P405" s="211">
        <f>O405*H405</f>
        <v>0</v>
      </c>
      <c r="Q405" s="211">
        <v>0.0011999999999999999</v>
      </c>
      <c r="R405" s="211">
        <f>Q405*H405</f>
        <v>0.069133199999999992</v>
      </c>
      <c r="S405" s="211">
        <v>0</v>
      </c>
      <c r="T405" s="212">
        <f>S405*H405</f>
        <v>0</v>
      </c>
      <c r="AR405" s="14" t="s">
        <v>257</v>
      </c>
      <c r="AT405" s="14" t="s">
        <v>197</v>
      </c>
      <c r="AU405" s="14" t="s">
        <v>77</v>
      </c>
      <c r="AY405" s="14" t="s">
        <v>128</v>
      </c>
      <c r="BE405" s="213">
        <f>IF(N405="základní",J405,0)</f>
        <v>0</v>
      </c>
      <c r="BF405" s="213">
        <f>IF(N405="snížená",J405,0)</f>
        <v>0</v>
      </c>
      <c r="BG405" s="213">
        <f>IF(N405="zákl. přenesená",J405,0)</f>
        <v>0</v>
      </c>
      <c r="BH405" s="213">
        <f>IF(N405="sníž. přenesená",J405,0)</f>
        <v>0</v>
      </c>
      <c r="BI405" s="213">
        <f>IF(N405="nulová",J405,0)</f>
        <v>0</v>
      </c>
      <c r="BJ405" s="14" t="s">
        <v>136</v>
      </c>
      <c r="BK405" s="213">
        <f>ROUND(I405*H405,2)</f>
        <v>0</v>
      </c>
      <c r="BL405" s="14" t="s">
        <v>196</v>
      </c>
      <c r="BM405" s="14" t="s">
        <v>1183</v>
      </c>
    </row>
    <row r="406" s="1" customFormat="1" ht="16.5" customHeight="1">
      <c r="B406" s="35"/>
      <c r="C406" s="202" t="s">
        <v>1184</v>
      </c>
      <c r="D406" s="202" t="s">
        <v>131</v>
      </c>
      <c r="E406" s="203" t="s">
        <v>1185</v>
      </c>
      <c r="F406" s="204" t="s">
        <v>1186</v>
      </c>
      <c r="G406" s="205" t="s">
        <v>189</v>
      </c>
      <c r="H406" s="206">
        <v>0.070000000000000007</v>
      </c>
      <c r="I406" s="207"/>
      <c r="J406" s="208">
        <f>ROUND(I406*H406,2)</f>
        <v>0</v>
      </c>
      <c r="K406" s="204" t="s">
        <v>135</v>
      </c>
      <c r="L406" s="40"/>
      <c r="M406" s="209" t="s">
        <v>1</v>
      </c>
      <c r="N406" s="210" t="s">
        <v>40</v>
      </c>
      <c r="O406" s="76"/>
      <c r="P406" s="211">
        <f>O406*H406</f>
        <v>0</v>
      </c>
      <c r="Q406" s="211">
        <v>0</v>
      </c>
      <c r="R406" s="211">
        <f>Q406*H406</f>
        <v>0</v>
      </c>
      <c r="S406" s="211">
        <v>0</v>
      </c>
      <c r="T406" s="212">
        <f>S406*H406</f>
        <v>0</v>
      </c>
      <c r="AR406" s="14" t="s">
        <v>196</v>
      </c>
      <c r="AT406" s="14" t="s">
        <v>131</v>
      </c>
      <c r="AU406" s="14" t="s">
        <v>77</v>
      </c>
      <c r="AY406" s="14" t="s">
        <v>128</v>
      </c>
      <c r="BE406" s="213">
        <f>IF(N406="základní",J406,0)</f>
        <v>0</v>
      </c>
      <c r="BF406" s="213">
        <f>IF(N406="snížená",J406,0)</f>
        <v>0</v>
      </c>
      <c r="BG406" s="213">
        <f>IF(N406="zákl. přenesená",J406,0)</f>
        <v>0</v>
      </c>
      <c r="BH406" s="213">
        <f>IF(N406="sníž. přenesená",J406,0)</f>
        <v>0</v>
      </c>
      <c r="BI406" s="213">
        <f>IF(N406="nulová",J406,0)</f>
        <v>0</v>
      </c>
      <c r="BJ406" s="14" t="s">
        <v>136</v>
      </c>
      <c r="BK406" s="213">
        <f>ROUND(I406*H406,2)</f>
        <v>0</v>
      </c>
      <c r="BL406" s="14" t="s">
        <v>196</v>
      </c>
      <c r="BM406" s="14" t="s">
        <v>1187</v>
      </c>
    </row>
    <row r="407" s="10" customFormat="1" ht="25.92" customHeight="1">
      <c r="B407" s="186"/>
      <c r="C407" s="187"/>
      <c r="D407" s="188" t="s">
        <v>66</v>
      </c>
      <c r="E407" s="189" t="s">
        <v>1188</v>
      </c>
      <c r="F407" s="189" t="s">
        <v>1189</v>
      </c>
      <c r="G407" s="187"/>
      <c r="H407" s="187"/>
      <c r="I407" s="190"/>
      <c r="J407" s="191">
        <f>BK407</f>
        <v>0</v>
      </c>
      <c r="K407" s="187"/>
      <c r="L407" s="192"/>
      <c r="M407" s="193"/>
      <c r="N407" s="194"/>
      <c r="O407" s="194"/>
      <c r="P407" s="195">
        <f>SUM(P408:P413)</f>
        <v>0</v>
      </c>
      <c r="Q407" s="194"/>
      <c r="R407" s="195">
        <f>SUM(R408:R413)</f>
        <v>0</v>
      </c>
      <c r="S407" s="194"/>
      <c r="T407" s="196">
        <f>SUM(T408:T413)</f>
        <v>0</v>
      </c>
      <c r="AR407" s="197" t="s">
        <v>136</v>
      </c>
      <c r="AT407" s="198" t="s">
        <v>66</v>
      </c>
      <c r="AU407" s="198" t="s">
        <v>67</v>
      </c>
      <c r="AY407" s="197" t="s">
        <v>128</v>
      </c>
      <c r="BK407" s="199">
        <f>SUM(BK408:BK413)</f>
        <v>0</v>
      </c>
    </row>
    <row r="408" s="1" customFormat="1" ht="16.5" customHeight="1">
      <c r="B408" s="35"/>
      <c r="C408" s="202" t="s">
        <v>1190</v>
      </c>
      <c r="D408" s="202" t="s">
        <v>131</v>
      </c>
      <c r="E408" s="203" t="s">
        <v>1191</v>
      </c>
      <c r="F408" s="204" t="s">
        <v>1192</v>
      </c>
      <c r="G408" s="205" t="s">
        <v>688</v>
      </c>
      <c r="H408" s="206">
        <v>15</v>
      </c>
      <c r="I408" s="207"/>
      <c r="J408" s="208">
        <f>ROUND(I408*H408,2)</f>
        <v>0</v>
      </c>
      <c r="K408" s="204" t="s">
        <v>135</v>
      </c>
      <c r="L408" s="40"/>
      <c r="M408" s="209" t="s">
        <v>1</v>
      </c>
      <c r="N408" s="210" t="s">
        <v>40</v>
      </c>
      <c r="O408" s="76"/>
      <c r="P408" s="211">
        <f>O408*H408</f>
        <v>0</v>
      </c>
      <c r="Q408" s="211">
        <v>0</v>
      </c>
      <c r="R408" s="211">
        <f>Q408*H408</f>
        <v>0</v>
      </c>
      <c r="S408" s="211">
        <v>0</v>
      </c>
      <c r="T408" s="212">
        <f>S408*H408</f>
        <v>0</v>
      </c>
      <c r="AR408" s="14" t="s">
        <v>1193</v>
      </c>
      <c r="AT408" s="14" t="s">
        <v>131</v>
      </c>
      <c r="AU408" s="14" t="s">
        <v>75</v>
      </c>
      <c r="AY408" s="14" t="s">
        <v>128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14" t="s">
        <v>136</v>
      </c>
      <c r="BK408" s="213">
        <f>ROUND(I408*H408,2)</f>
        <v>0</v>
      </c>
      <c r="BL408" s="14" t="s">
        <v>1193</v>
      </c>
      <c r="BM408" s="14" t="s">
        <v>1194</v>
      </c>
    </row>
    <row r="409" s="1" customFormat="1" ht="16.5" customHeight="1">
      <c r="B409" s="35"/>
      <c r="C409" s="202" t="s">
        <v>1195</v>
      </c>
      <c r="D409" s="202" t="s">
        <v>131</v>
      </c>
      <c r="E409" s="203" t="s">
        <v>1196</v>
      </c>
      <c r="F409" s="204" t="s">
        <v>1197</v>
      </c>
      <c r="G409" s="205" t="s">
        <v>688</v>
      </c>
      <c r="H409" s="206">
        <v>5</v>
      </c>
      <c r="I409" s="207"/>
      <c r="J409" s="208">
        <f>ROUND(I409*H409,2)</f>
        <v>0</v>
      </c>
      <c r="K409" s="204" t="s">
        <v>135</v>
      </c>
      <c r="L409" s="40"/>
      <c r="M409" s="209" t="s">
        <v>1</v>
      </c>
      <c r="N409" s="210" t="s">
        <v>40</v>
      </c>
      <c r="O409" s="76"/>
      <c r="P409" s="211">
        <f>O409*H409</f>
        <v>0</v>
      </c>
      <c r="Q409" s="211">
        <v>0</v>
      </c>
      <c r="R409" s="211">
        <f>Q409*H409</f>
        <v>0</v>
      </c>
      <c r="S409" s="211">
        <v>0</v>
      </c>
      <c r="T409" s="212">
        <f>S409*H409</f>
        <v>0</v>
      </c>
      <c r="AR409" s="14" t="s">
        <v>1193</v>
      </c>
      <c r="AT409" s="14" t="s">
        <v>131</v>
      </c>
      <c r="AU409" s="14" t="s">
        <v>75</v>
      </c>
      <c r="AY409" s="14" t="s">
        <v>128</v>
      </c>
      <c r="BE409" s="213">
        <f>IF(N409="základní",J409,0)</f>
        <v>0</v>
      </c>
      <c r="BF409" s="213">
        <f>IF(N409="snížená",J409,0)</f>
        <v>0</v>
      </c>
      <c r="BG409" s="213">
        <f>IF(N409="zákl. přenesená",J409,0)</f>
        <v>0</v>
      </c>
      <c r="BH409" s="213">
        <f>IF(N409="sníž. přenesená",J409,0)</f>
        <v>0</v>
      </c>
      <c r="BI409" s="213">
        <f>IF(N409="nulová",J409,0)</f>
        <v>0</v>
      </c>
      <c r="BJ409" s="14" t="s">
        <v>136</v>
      </c>
      <c r="BK409" s="213">
        <f>ROUND(I409*H409,2)</f>
        <v>0</v>
      </c>
      <c r="BL409" s="14" t="s">
        <v>1193</v>
      </c>
      <c r="BM409" s="14" t="s">
        <v>1198</v>
      </c>
    </row>
    <row r="410" s="1" customFormat="1" ht="16.5" customHeight="1">
      <c r="B410" s="35"/>
      <c r="C410" s="202" t="s">
        <v>1199</v>
      </c>
      <c r="D410" s="202" t="s">
        <v>131</v>
      </c>
      <c r="E410" s="203" t="s">
        <v>1200</v>
      </c>
      <c r="F410" s="204" t="s">
        <v>1201</v>
      </c>
      <c r="G410" s="205" t="s">
        <v>688</v>
      </c>
      <c r="H410" s="206">
        <v>20</v>
      </c>
      <c r="I410" s="207"/>
      <c r="J410" s="208">
        <f>ROUND(I410*H410,2)</f>
        <v>0</v>
      </c>
      <c r="K410" s="204" t="s">
        <v>135</v>
      </c>
      <c r="L410" s="40"/>
      <c r="M410" s="209" t="s">
        <v>1</v>
      </c>
      <c r="N410" s="210" t="s">
        <v>40</v>
      </c>
      <c r="O410" s="76"/>
      <c r="P410" s="211">
        <f>O410*H410</f>
        <v>0</v>
      </c>
      <c r="Q410" s="211">
        <v>0</v>
      </c>
      <c r="R410" s="211">
        <f>Q410*H410</f>
        <v>0</v>
      </c>
      <c r="S410" s="211">
        <v>0</v>
      </c>
      <c r="T410" s="212">
        <f>S410*H410</f>
        <v>0</v>
      </c>
      <c r="AR410" s="14" t="s">
        <v>1193</v>
      </c>
      <c r="AT410" s="14" t="s">
        <v>131</v>
      </c>
      <c r="AU410" s="14" t="s">
        <v>75</v>
      </c>
      <c r="AY410" s="14" t="s">
        <v>128</v>
      </c>
      <c r="BE410" s="213">
        <f>IF(N410="základní",J410,0)</f>
        <v>0</v>
      </c>
      <c r="BF410" s="213">
        <f>IF(N410="snížená",J410,0)</f>
        <v>0</v>
      </c>
      <c r="BG410" s="213">
        <f>IF(N410="zákl. přenesená",J410,0)</f>
        <v>0</v>
      </c>
      <c r="BH410" s="213">
        <f>IF(N410="sníž. přenesená",J410,0)</f>
        <v>0</v>
      </c>
      <c r="BI410" s="213">
        <f>IF(N410="nulová",J410,0)</f>
        <v>0</v>
      </c>
      <c r="BJ410" s="14" t="s">
        <v>136</v>
      </c>
      <c r="BK410" s="213">
        <f>ROUND(I410*H410,2)</f>
        <v>0</v>
      </c>
      <c r="BL410" s="14" t="s">
        <v>1193</v>
      </c>
      <c r="BM410" s="14" t="s">
        <v>1202</v>
      </c>
    </row>
    <row r="411" s="1" customFormat="1" ht="16.5" customHeight="1">
      <c r="B411" s="35"/>
      <c r="C411" s="202" t="s">
        <v>1203</v>
      </c>
      <c r="D411" s="202" t="s">
        <v>131</v>
      </c>
      <c r="E411" s="203" t="s">
        <v>686</v>
      </c>
      <c r="F411" s="204" t="s">
        <v>687</v>
      </c>
      <c r="G411" s="205" t="s">
        <v>688</v>
      </c>
      <c r="H411" s="206">
        <v>20</v>
      </c>
      <c r="I411" s="207"/>
      <c r="J411" s="208">
        <f>ROUND(I411*H411,2)</f>
        <v>0</v>
      </c>
      <c r="K411" s="204" t="s">
        <v>135</v>
      </c>
      <c r="L411" s="40"/>
      <c r="M411" s="209" t="s">
        <v>1</v>
      </c>
      <c r="N411" s="210" t="s">
        <v>40</v>
      </c>
      <c r="O411" s="76"/>
      <c r="P411" s="211">
        <f>O411*H411</f>
        <v>0</v>
      </c>
      <c r="Q411" s="211">
        <v>0</v>
      </c>
      <c r="R411" s="211">
        <f>Q411*H411</f>
        <v>0</v>
      </c>
      <c r="S411" s="211">
        <v>0</v>
      </c>
      <c r="T411" s="212">
        <f>S411*H411</f>
        <v>0</v>
      </c>
      <c r="AR411" s="14" t="s">
        <v>1193</v>
      </c>
      <c r="AT411" s="14" t="s">
        <v>131</v>
      </c>
      <c r="AU411" s="14" t="s">
        <v>75</v>
      </c>
      <c r="AY411" s="14" t="s">
        <v>128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14" t="s">
        <v>136</v>
      </c>
      <c r="BK411" s="213">
        <f>ROUND(I411*H411,2)</f>
        <v>0</v>
      </c>
      <c r="BL411" s="14" t="s">
        <v>1193</v>
      </c>
      <c r="BM411" s="14" t="s">
        <v>1204</v>
      </c>
    </row>
    <row r="412" s="1" customFormat="1" ht="16.5" customHeight="1">
      <c r="B412" s="35"/>
      <c r="C412" s="202" t="s">
        <v>1205</v>
      </c>
      <c r="D412" s="202" t="s">
        <v>131</v>
      </c>
      <c r="E412" s="203" t="s">
        <v>1206</v>
      </c>
      <c r="F412" s="204" t="s">
        <v>1207</v>
      </c>
      <c r="G412" s="205" t="s">
        <v>688</v>
      </c>
      <c r="H412" s="206">
        <v>20</v>
      </c>
      <c r="I412" s="207"/>
      <c r="J412" s="208">
        <f>ROUND(I412*H412,2)</f>
        <v>0</v>
      </c>
      <c r="K412" s="204" t="s">
        <v>135</v>
      </c>
      <c r="L412" s="40"/>
      <c r="M412" s="209" t="s">
        <v>1</v>
      </c>
      <c r="N412" s="210" t="s">
        <v>40</v>
      </c>
      <c r="O412" s="76"/>
      <c r="P412" s="211">
        <f>O412*H412</f>
        <v>0</v>
      </c>
      <c r="Q412" s="211">
        <v>0</v>
      </c>
      <c r="R412" s="211">
        <f>Q412*H412</f>
        <v>0</v>
      </c>
      <c r="S412" s="211">
        <v>0</v>
      </c>
      <c r="T412" s="212">
        <f>S412*H412</f>
        <v>0</v>
      </c>
      <c r="AR412" s="14" t="s">
        <v>1193</v>
      </c>
      <c r="AT412" s="14" t="s">
        <v>131</v>
      </c>
      <c r="AU412" s="14" t="s">
        <v>75</v>
      </c>
      <c r="AY412" s="14" t="s">
        <v>128</v>
      </c>
      <c r="BE412" s="213">
        <f>IF(N412="základní",J412,0)</f>
        <v>0</v>
      </c>
      <c r="BF412" s="213">
        <f>IF(N412="snížená",J412,0)</f>
        <v>0</v>
      </c>
      <c r="BG412" s="213">
        <f>IF(N412="zákl. přenesená",J412,0)</f>
        <v>0</v>
      </c>
      <c r="BH412" s="213">
        <f>IF(N412="sníž. přenesená",J412,0)</f>
        <v>0</v>
      </c>
      <c r="BI412" s="213">
        <f>IF(N412="nulová",J412,0)</f>
        <v>0</v>
      </c>
      <c r="BJ412" s="14" t="s">
        <v>136</v>
      </c>
      <c r="BK412" s="213">
        <f>ROUND(I412*H412,2)</f>
        <v>0</v>
      </c>
      <c r="BL412" s="14" t="s">
        <v>1193</v>
      </c>
      <c r="BM412" s="14" t="s">
        <v>1208</v>
      </c>
    </row>
    <row r="413" s="1" customFormat="1" ht="16.5" customHeight="1">
      <c r="B413" s="35"/>
      <c r="C413" s="202" t="s">
        <v>1209</v>
      </c>
      <c r="D413" s="202" t="s">
        <v>131</v>
      </c>
      <c r="E413" s="203" t="s">
        <v>1210</v>
      </c>
      <c r="F413" s="204" t="s">
        <v>1211</v>
      </c>
      <c r="G413" s="205" t="s">
        <v>688</v>
      </c>
      <c r="H413" s="206">
        <v>12</v>
      </c>
      <c r="I413" s="207"/>
      <c r="J413" s="208">
        <f>ROUND(I413*H413,2)</f>
        <v>0</v>
      </c>
      <c r="K413" s="204" t="s">
        <v>135</v>
      </c>
      <c r="L413" s="40"/>
      <c r="M413" s="249" t="s">
        <v>1</v>
      </c>
      <c r="N413" s="250" t="s">
        <v>40</v>
      </c>
      <c r="O413" s="251"/>
      <c r="P413" s="252">
        <f>O413*H413</f>
        <v>0</v>
      </c>
      <c r="Q413" s="252">
        <v>0</v>
      </c>
      <c r="R413" s="252">
        <f>Q413*H413</f>
        <v>0</v>
      </c>
      <c r="S413" s="252">
        <v>0</v>
      </c>
      <c r="T413" s="253">
        <f>S413*H413</f>
        <v>0</v>
      </c>
      <c r="AR413" s="14" t="s">
        <v>1193</v>
      </c>
      <c r="AT413" s="14" t="s">
        <v>131</v>
      </c>
      <c r="AU413" s="14" t="s">
        <v>75</v>
      </c>
      <c r="AY413" s="14" t="s">
        <v>128</v>
      </c>
      <c r="BE413" s="213">
        <f>IF(N413="základní",J413,0)</f>
        <v>0</v>
      </c>
      <c r="BF413" s="213">
        <f>IF(N413="snížená",J413,0)</f>
        <v>0</v>
      </c>
      <c r="BG413" s="213">
        <f>IF(N413="zákl. přenesená",J413,0)</f>
        <v>0</v>
      </c>
      <c r="BH413" s="213">
        <f>IF(N413="sníž. přenesená",J413,0)</f>
        <v>0</v>
      </c>
      <c r="BI413" s="213">
        <f>IF(N413="nulová",J413,0)</f>
        <v>0</v>
      </c>
      <c r="BJ413" s="14" t="s">
        <v>136</v>
      </c>
      <c r="BK413" s="213">
        <f>ROUND(I413*H413,2)</f>
        <v>0</v>
      </c>
      <c r="BL413" s="14" t="s">
        <v>1193</v>
      </c>
      <c r="BM413" s="14" t="s">
        <v>1212</v>
      </c>
    </row>
    <row r="414" s="1" customFormat="1" ht="6.96" customHeight="1">
      <c r="B414" s="54"/>
      <c r="C414" s="55"/>
      <c r="D414" s="55"/>
      <c r="E414" s="55"/>
      <c r="F414" s="55"/>
      <c r="G414" s="55"/>
      <c r="H414" s="55"/>
      <c r="I414" s="152"/>
      <c r="J414" s="55"/>
      <c r="K414" s="55"/>
      <c r="L414" s="40"/>
    </row>
  </sheetData>
  <sheetProtection sheet="1" autoFilter="0" formatColumns="0" formatRows="0" objects="1" scenarios="1" spinCount="100000" saltValue="k8qc6/t+Yw7FMn4Nhpw2fdOKcI/Euffb/jJJpnLNckiqJGxzJswHI8sjV3zaHtVe6cLAFCoxjq2F/djtwMaGIA==" hashValue="aFVeX6X4WdzwTNxfKnbM8KHU4hS/a0UR2pUAW63xV15hfcwjfSkfpJo0sHuTBEdiWPyXEDCkNxP6PcvWjWVTYg==" algorithmName="SHA-512" password="CC35"/>
  <autoFilter ref="C99:K41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80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77</v>
      </c>
    </row>
    <row r="4" ht="24.96" customHeight="1">
      <c r="B4" s="17"/>
      <c r="D4" s="125" t="s">
        <v>84</v>
      </c>
      <c r="L4" s="17"/>
      <c r="M4" s="21" t="s">
        <v>10</v>
      </c>
      <c r="AT4" s="14" t="s">
        <v>30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Záhoří ON - oprava výpravní budovy</v>
      </c>
      <c r="F7" s="126"/>
      <c r="G7" s="126"/>
      <c r="H7" s="126"/>
      <c r="L7" s="17"/>
    </row>
    <row r="8" s="1" customFormat="1" ht="12" customHeight="1">
      <c r="B8" s="40"/>
      <c r="D8" s="126" t="s">
        <v>85</v>
      </c>
      <c r="I8" s="128"/>
      <c r="L8" s="40"/>
    </row>
    <row r="9" s="1" customFormat="1" ht="36.96" customHeight="1">
      <c r="B9" s="40"/>
      <c r="E9" s="129" t="s">
        <v>1213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29. 7. 2019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21</v>
      </c>
      <c r="I15" s="130" t="s">
        <v>26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27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26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29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21</v>
      </c>
      <c r="I21" s="130" t="s">
        <v>26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31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21</v>
      </c>
      <c r="I24" s="130" t="s">
        <v>26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32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33</v>
      </c>
      <c r="I30" s="128"/>
      <c r="J30" s="137">
        <f>ROUND(J89,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35</v>
      </c>
      <c r="I32" s="139" t="s">
        <v>34</v>
      </c>
      <c r="J32" s="138" t="s">
        <v>36</v>
      </c>
      <c r="L32" s="40"/>
    </row>
    <row r="33" hidden="1" s="1" customFormat="1" ht="14.4" customHeight="1">
      <c r="B33" s="40"/>
      <c r="D33" s="126" t="s">
        <v>37</v>
      </c>
      <c r="E33" s="126" t="s">
        <v>38</v>
      </c>
      <c r="F33" s="140">
        <f>ROUND((SUM(BE89:BE145)),  2)</f>
        <v>0</v>
      </c>
      <c r="I33" s="141">
        <v>0.20999999999999999</v>
      </c>
      <c r="J33" s="140">
        <f>ROUND(((SUM(BE89:BE145))*I33),  2)</f>
        <v>0</v>
      </c>
      <c r="L33" s="40"/>
    </row>
    <row r="34" hidden="1" s="1" customFormat="1" ht="14.4" customHeight="1">
      <c r="B34" s="40"/>
      <c r="E34" s="126" t="s">
        <v>39</v>
      </c>
      <c r="F34" s="140">
        <f>ROUND((SUM(BF89:BF145)),  2)</f>
        <v>0</v>
      </c>
      <c r="I34" s="141">
        <v>0.14999999999999999</v>
      </c>
      <c r="J34" s="140">
        <f>ROUND(((SUM(BF89:BF145))*I34),  2)</f>
        <v>0</v>
      </c>
      <c r="L34" s="40"/>
    </row>
    <row r="35" s="1" customFormat="1" ht="14.4" customHeight="1">
      <c r="B35" s="40"/>
      <c r="D35" s="126" t="s">
        <v>37</v>
      </c>
      <c r="E35" s="126" t="s">
        <v>40</v>
      </c>
      <c r="F35" s="140">
        <f>ROUND((SUM(BG89:BG145)),  2)</f>
        <v>0</v>
      </c>
      <c r="I35" s="141">
        <v>0.20999999999999999</v>
      </c>
      <c r="J35" s="140">
        <f>0</f>
        <v>0</v>
      </c>
      <c r="L35" s="40"/>
    </row>
    <row r="36" s="1" customFormat="1" ht="14.4" customHeight="1">
      <c r="B36" s="40"/>
      <c r="E36" s="126" t="s">
        <v>41</v>
      </c>
      <c r="F36" s="140">
        <f>ROUND((SUM(BH89:BH145)),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42</v>
      </c>
      <c r="F37" s="140">
        <f>ROUND((SUM(BI89:BI145)),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43</v>
      </c>
      <c r="E39" s="144"/>
      <c r="F39" s="144"/>
      <c r="G39" s="145" t="s">
        <v>44</v>
      </c>
      <c r="H39" s="146" t="s">
        <v>45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87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Záhoří ON - oprava výpravní budovy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85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SO 02 - Čekárna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29. 7. 2019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 xml:space="preserve"> </v>
      </c>
      <c r="G54" s="36"/>
      <c r="H54" s="36"/>
      <c r="I54" s="130" t="s">
        <v>29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27</v>
      </c>
      <c r="D55" s="36"/>
      <c r="E55" s="36"/>
      <c r="F55" s="24" t="str">
        <f>IF(E18="","",E18)</f>
        <v>Vyplň údaj</v>
      </c>
      <c r="G55" s="36"/>
      <c r="H55" s="36"/>
      <c r="I55" s="130" t="s">
        <v>31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88</v>
      </c>
      <c r="D57" s="158"/>
      <c r="E57" s="158"/>
      <c r="F57" s="158"/>
      <c r="G57" s="158"/>
      <c r="H57" s="158"/>
      <c r="I57" s="159"/>
      <c r="J57" s="160" t="s">
        <v>89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90</v>
      </c>
      <c r="D59" s="36"/>
      <c r="E59" s="36"/>
      <c r="F59" s="36"/>
      <c r="G59" s="36"/>
      <c r="H59" s="36"/>
      <c r="I59" s="128"/>
      <c r="J59" s="95">
        <f>J89</f>
        <v>0</v>
      </c>
      <c r="K59" s="36"/>
      <c r="L59" s="40"/>
      <c r="AU59" s="14" t="s">
        <v>91</v>
      </c>
    </row>
    <row r="60" s="7" customFormat="1" ht="24.96" customHeight="1">
      <c r="B60" s="162"/>
      <c r="C60" s="163"/>
      <c r="D60" s="164" t="s">
        <v>92</v>
      </c>
      <c r="E60" s="165"/>
      <c r="F60" s="165"/>
      <c r="G60" s="165"/>
      <c r="H60" s="165"/>
      <c r="I60" s="166"/>
      <c r="J60" s="167">
        <f>J90</f>
        <v>0</v>
      </c>
      <c r="K60" s="163"/>
      <c r="L60" s="168"/>
    </row>
    <row r="61" s="8" customFormat="1" ht="19.92" customHeight="1">
      <c r="B61" s="169"/>
      <c r="C61" s="170"/>
      <c r="D61" s="171" t="s">
        <v>93</v>
      </c>
      <c r="E61" s="172"/>
      <c r="F61" s="172"/>
      <c r="G61" s="172"/>
      <c r="H61" s="172"/>
      <c r="I61" s="173"/>
      <c r="J61" s="174">
        <f>J91</f>
        <v>0</v>
      </c>
      <c r="K61" s="170"/>
      <c r="L61" s="175"/>
    </row>
    <row r="62" s="8" customFormat="1" ht="14.88" customHeight="1">
      <c r="B62" s="169"/>
      <c r="C62" s="170"/>
      <c r="D62" s="171" t="s">
        <v>1214</v>
      </c>
      <c r="E62" s="172"/>
      <c r="F62" s="172"/>
      <c r="G62" s="172"/>
      <c r="H62" s="172"/>
      <c r="I62" s="173"/>
      <c r="J62" s="174">
        <f>J94</f>
        <v>0</v>
      </c>
      <c r="K62" s="170"/>
      <c r="L62" s="175"/>
    </row>
    <row r="63" s="8" customFormat="1" ht="19.92" customHeight="1">
      <c r="B63" s="169"/>
      <c r="C63" s="170"/>
      <c r="D63" s="171" t="s">
        <v>97</v>
      </c>
      <c r="E63" s="172"/>
      <c r="F63" s="172"/>
      <c r="G63" s="172"/>
      <c r="H63" s="172"/>
      <c r="I63" s="173"/>
      <c r="J63" s="174">
        <f>J101</f>
        <v>0</v>
      </c>
      <c r="K63" s="170"/>
      <c r="L63" s="175"/>
    </row>
    <row r="64" s="8" customFormat="1" ht="19.92" customHeight="1">
      <c r="B64" s="169"/>
      <c r="C64" s="170"/>
      <c r="D64" s="171" t="s">
        <v>1215</v>
      </c>
      <c r="E64" s="172"/>
      <c r="F64" s="172"/>
      <c r="G64" s="172"/>
      <c r="H64" s="172"/>
      <c r="I64" s="173"/>
      <c r="J64" s="174">
        <f>J112</f>
        <v>0</v>
      </c>
      <c r="K64" s="170"/>
      <c r="L64" s="175"/>
    </row>
    <row r="65" s="8" customFormat="1" ht="19.92" customHeight="1">
      <c r="B65" s="169"/>
      <c r="C65" s="170"/>
      <c r="D65" s="171" t="s">
        <v>98</v>
      </c>
      <c r="E65" s="172"/>
      <c r="F65" s="172"/>
      <c r="G65" s="172"/>
      <c r="H65" s="172"/>
      <c r="I65" s="173"/>
      <c r="J65" s="174">
        <f>J113</f>
        <v>0</v>
      </c>
      <c r="K65" s="170"/>
      <c r="L65" s="175"/>
    </row>
    <row r="66" s="8" customFormat="1" ht="14.88" customHeight="1">
      <c r="B66" s="169"/>
      <c r="C66" s="170"/>
      <c r="D66" s="171" t="s">
        <v>1216</v>
      </c>
      <c r="E66" s="172"/>
      <c r="F66" s="172"/>
      <c r="G66" s="172"/>
      <c r="H66" s="172"/>
      <c r="I66" s="173"/>
      <c r="J66" s="174">
        <f>J120</f>
        <v>0</v>
      </c>
      <c r="K66" s="170"/>
      <c r="L66" s="175"/>
    </row>
    <row r="67" s="7" customFormat="1" ht="24.96" customHeight="1">
      <c r="B67" s="162"/>
      <c r="C67" s="163"/>
      <c r="D67" s="164" t="s">
        <v>100</v>
      </c>
      <c r="E67" s="165"/>
      <c r="F67" s="165"/>
      <c r="G67" s="165"/>
      <c r="H67" s="165"/>
      <c r="I67" s="166"/>
      <c r="J67" s="167">
        <f>J122</f>
        <v>0</v>
      </c>
      <c r="K67" s="163"/>
      <c r="L67" s="168"/>
    </row>
    <row r="68" s="8" customFormat="1" ht="19.92" customHeight="1">
      <c r="B68" s="169"/>
      <c r="C68" s="170"/>
      <c r="D68" s="171" t="s">
        <v>1217</v>
      </c>
      <c r="E68" s="172"/>
      <c r="F68" s="172"/>
      <c r="G68" s="172"/>
      <c r="H68" s="172"/>
      <c r="I68" s="173"/>
      <c r="J68" s="174">
        <f>J123</f>
        <v>0</v>
      </c>
      <c r="K68" s="170"/>
      <c r="L68" s="175"/>
    </row>
    <row r="69" s="8" customFormat="1" ht="14.88" customHeight="1">
      <c r="B69" s="169"/>
      <c r="C69" s="170"/>
      <c r="D69" s="171" t="s">
        <v>1218</v>
      </c>
      <c r="E69" s="172"/>
      <c r="F69" s="172"/>
      <c r="G69" s="172"/>
      <c r="H69" s="172"/>
      <c r="I69" s="173"/>
      <c r="J69" s="174">
        <f>J135</f>
        <v>0</v>
      </c>
      <c r="K69" s="170"/>
      <c r="L69" s="175"/>
    </row>
    <row r="70" s="1" customFormat="1" ht="21.84" customHeight="1">
      <c r="B70" s="35"/>
      <c r="C70" s="36"/>
      <c r="D70" s="36"/>
      <c r="E70" s="36"/>
      <c r="F70" s="36"/>
      <c r="G70" s="36"/>
      <c r="H70" s="36"/>
      <c r="I70" s="128"/>
      <c r="J70" s="36"/>
      <c r="K70" s="36"/>
      <c r="L70" s="40"/>
    </row>
    <row r="71" s="1" customFormat="1" ht="6.96" customHeight="1">
      <c r="B71" s="54"/>
      <c r="C71" s="55"/>
      <c r="D71" s="55"/>
      <c r="E71" s="55"/>
      <c r="F71" s="55"/>
      <c r="G71" s="55"/>
      <c r="H71" s="55"/>
      <c r="I71" s="152"/>
      <c r="J71" s="55"/>
      <c r="K71" s="55"/>
      <c r="L71" s="40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55"/>
      <c r="J75" s="57"/>
      <c r="K75" s="57"/>
      <c r="L75" s="40"/>
    </row>
    <row r="76" s="1" customFormat="1" ht="24.96" customHeight="1">
      <c r="B76" s="35"/>
      <c r="C76" s="20" t="s">
        <v>113</v>
      </c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2" customHeight="1">
      <c r="B78" s="35"/>
      <c r="C78" s="29" t="s">
        <v>16</v>
      </c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16.5" customHeight="1">
      <c r="B79" s="35"/>
      <c r="C79" s="36"/>
      <c r="D79" s="36"/>
      <c r="E79" s="156" t="str">
        <f>E7</f>
        <v>Záhoří ON - oprava výpravní budovy</v>
      </c>
      <c r="F79" s="29"/>
      <c r="G79" s="29"/>
      <c r="H79" s="29"/>
      <c r="I79" s="128"/>
      <c r="J79" s="36"/>
      <c r="K79" s="36"/>
      <c r="L79" s="40"/>
    </row>
    <row r="80" s="1" customFormat="1" ht="12" customHeight="1">
      <c r="B80" s="35"/>
      <c r="C80" s="29" t="s">
        <v>85</v>
      </c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6.5" customHeight="1">
      <c r="B81" s="35"/>
      <c r="C81" s="36"/>
      <c r="D81" s="36"/>
      <c r="E81" s="61" t="str">
        <f>E9</f>
        <v>SO 02 - Čekárna</v>
      </c>
      <c r="F81" s="36"/>
      <c r="G81" s="36"/>
      <c r="H81" s="36"/>
      <c r="I81" s="128"/>
      <c r="J81" s="36"/>
      <c r="K81" s="36"/>
      <c r="L81" s="40"/>
    </row>
    <row r="82" s="1" customFormat="1" ht="6.96" customHeight="1">
      <c r="B82" s="35"/>
      <c r="C82" s="36"/>
      <c r="D82" s="36"/>
      <c r="E82" s="36"/>
      <c r="F82" s="36"/>
      <c r="G82" s="36"/>
      <c r="H82" s="36"/>
      <c r="I82" s="128"/>
      <c r="J82" s="36"/>
      <c r="K82" s="36"/>
      <c r="L82" s="40"/>
    </row>
    <row r="83" s="1" customFormat="1" ht="12" customHeight="1">
      <c r="B83" s="35"/>
      <c r="C83" s="29" t="s">
        <v>20</v>
      </c>
      <c r="D83" s="36"/>
      <c r="E83" s="36"/>
      <c r="F83" s="24" t="str">
        <f>F12</f>
        <v xml:space="preserve"> </v>
      </c>
      <c r="G83" s="36"/>
      <c r="H83" s="36"/>
      <c r="I83" s="130" t="s">
        <v>22</v>
      </c>
      <c r="J83" s="64" t="str">
        <f>IF(J12="","",J12)</f>
        <v>29. 7. 2019</v>
      </c>
      <c r="K83" s="36"/>
      <c r="L83" s="40"/>
    </row>
    <row r="84" s="1" customFormat="1" ht="6.96" customHeight="1">
      <c r="B84" s="35"/>
      <c r="C84" s="36"/>
      <c r="D84" s="36"/>
      <c r="E84" s="36"/>
      <c r="F84" s="36"/>
      <c r="G84" s="36"/>
      <c r="H84" s="36"/>
      <c r="I84" s="128"/>
      <c r="J84" s="36"/>
      <c r="K84" s="36"/>
      <c r="L84" s="40"/>
    </row>
    <row r="85" s="1" customFormat="1" ht="13.65" customHeight="1">
      <c r="B85" s="35"/>
      <c r="C85" s="29" t="s">
        <v>24</v>
      </c>
      <c r="D85" s="36"/>
      <c r="E85" s="36"/>
      <c r="F85" s="24" t="str">
        <f>E15</f>
        <v xml:space="preserve"> </v>
      </c>
      <c r="G85" s="36"/>
      <c r="H85" s="36"/>
      <c r="I85" s="130" t="s">
        <v>29</v>
      </c>
      <c r="J85" s="33" t="str">
        <f>E21</f>
        <v xml:space="preserve"> </v>
      </c>
      <c r="K85" s="36"/>
      <c r="L85" s="40"/>
    </row>
    <row r="86" s="1" customFormat="1" ht="13.65" customHeight="1">
      <c r="B86" s="35"/>
      <c r="C86" s="29" t="s">
        <v>27</v>
      </c>
      <c r="D86" s="36"/>
      <c r="E86" s="36"/>
      <c r="F86" s="24" t="str">
        <f>IF(E18="","",E18)</f>
        <v>Vyplň údaj</v>
      </c>
      <c r="G86" s="36"/>
      <c r="H86" s="36"/>
      <c r="I86" s="130" t="s">
        <v>31</v>
      </c>
      <c r="J86" s="33" t="str">
        <f>E24</f>
        <v xml:space="preserve"> </v>
      </c>
      <c r="K86" s="36"/>
      <c r="L86" s="40"/>
    </row>
    <row r="87" s="1" customFormat="1" ht="10.32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9" customFormat="1" ht="29.28" customHeight="1">
      <c r="B88" s="176"/>
      <c r="C88" s="177" t="s">
        <v>114</v>
      </c>
      <c r="D88" s="178" t="s">
        <v>52</v>
      </c>
      <c r="E88" s="178" t="s">
        <v>48</v>
      </c>
      <c r="F88" s="178" t="s">
        <v>49</v>
      </c>
      <c r="G88" s="178" t="s">
        <v>115</v>
      </c>
      <c r="H88" s="178" t="s">
        <v>116</v>
      </c>
      <c r="I88" s="179" t="s">
        <v>117</v>
      </c>
      <c r="J88" s="178" t="s">
        <v>89</v>
      </c>
      <c r="K88" s="180" t="s">
        <v>118</v>
      </c>
      <c r="L88" s="181"/>
      <c r="M88" s="85" t="s">
        <v>1</v>
      </c>
      <c r="N88" s="86" t="s">
        <v>37</v>
      </c>
      <c r="O88" s="86" t="s">
        <v>119</v>
      </c>
      <c r="P88" s="86" t="s">
        <v>120</v>
      </c>
      <c r="Q88" s="86" t="s">
        <v>121</v>
      </c>
      <c r="R88" s="86" t="s">
        <v>122</v>
      </c>
      <c r="S88" s="86" t="s">
        <v>123</v>
      </c>
      <c r="T88" s="87" t="s">
        <v>124</v>
      </c>
    </row>
    <row r="89" s="1" customFormat="1" ht="22.8" customHeight="1">
      <c r="B89" s="35"/>
      <c r="C89" s="92" t="s">
        <v>125</v>
      </c>
      <c r="D89" s="36"/>
      <c r="E89" s="36"/>
      <c r="F89" s="36"/>
      <c r="G89" s="36"/>
      <c r="H89" s="36"/>
      <c r="I89" s="128"/>
      <c r="J89" s="182">
        <f>BK89</f>
        <v>0</v>
      </c>
      <c r="K89" s="36"/>
      <c r="L89" s="40"/>
      <c r="M89" s="88"/>
      <c r="N89" s="89"/>
      <c r="O89" s="89"/>
      <c r="P89" s="183">
        <f>P90+P122</f>
        <v>0</v>
      </c>
      <c r="Q89" s="89"/>
      <c r="R89" s="183">
        <f>R90+R122</f>
        <v>1.9944540000000002</v>
      </c>
      <c r="S89" s="89"/>
      <c r="T89" s="184">
        <f>T90+T122</f>
        <v>0</v>
      </c>
      <c r="AT89" s="14" t="s">
        <v>66</v>
      </c>
      <c r="AU89" s="14" t="s">
        <v>91</v>
      </c>
      <c r="BK89" s="185">
        <f>BK90+BK122</f>
        <v>0</v>
      </c>
    </row>
    <row r="90" s="10" customFormat="1" ht="25.92" customHeight="1">
      <c r="B90" s="186"/>
      <c r="C90" s="187"/>
      <c r="D90" s="188" t="s">
        <v>66</v>
      </c>
      <c r="E90" s="189" t="s">
        <v>126</v>
      </c>
      <c r="F90" s="189" t="s">
        <v>127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P91+P101+P112+P113</f>
        <v>0</v>
      </c>
      <c r="Q90" s="194"/>
      <c r="R90" s="195">
        <f>R91+R101+R112+R113</f>
        <v>1.0909235000000002</v>
      </c>
      <c r="S90" s="194"/>
      <c r="T90" s="196">
        <f>T91+T101+T112+T113</f>
        <v>0</v>
      </c>
      <c r="AR90" s="197" t="s">
        <v>75</v>
      </c>
      <c r="AT90" s="198" t="s">
        <v>66</v>
      </c>
      <c r="AU90" s="198" t="s">
        <v>67</v>
      </c>
      <c r="AY90" s="197" t="s">
        <v>128</v>
      </c>
      <c r="BK90" s="199">
        <f>BK91+BK101+BK112+BK113</f>
        <v>0</v>
      </c>
    </row>
    <row r="91" s="10" customFormat="1" ht="22.8" customHeight="1">
      <c r="B91" s="186"/>
      <c r="C91" s="187"/>
      <c r="D91" s="188" t="s">
        <v>66</v>
      </c>
      <c r="E91" s="200" t="s">
        <v>129</v>
      </c>
      <c r="F91" s="200" t="s">
        <v>130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P92+P93+P94</f>
        <v>0</v>
      </c>
      <c r="Q91" s="194"/>
      <c r="R91" s="195">
        <f>R92+R93+R94</f>
        <v>1.0909235000000002</v>
      </c>
      <c r="S91" s="194"/>
      <c r="T91" s="196">
        <f>T92+T93+T94</f>
        <v>0</v>
      </c>
      <c r="AR91" s="197" t="s">
        <v>75</v>
      </c>
      <c r="AT91" s="198" t="s">
        <v>66</v>
      </c>
      <c r="AU91" s="198" t="s">
        <v>75</v>
      </c>
      <c r="AY91" s="197" t="s">
        <v>128</v>
      </c>
      <c r="BK91" s="199">
        <f>BK92+BK93+BK94</f>
        <v>0</v>
      </c>
    </row>
    <row r="92" s="1" customFormat="1" ht="16.5" customHeight="1">
      <c r="B92" s="35"/>
      <c r="C92" s="202" t="s">
        <v>75</v>
      </c>
      <c r="D92" s="202" t="s">
        <v>131</v>
      </c>
      <c r="E92" s="203" t="s">
        <v>1219</v>
      </c>
      <c r="F92" s="204" t="s">
        <v>1220</v>
      </c>
      <c r="G92" s="205" t="s">
        <v>149</v>
      </c>
      <c r="H92" s="206">
        <v>0.84999999999999998</v>
      </c>
      <c r="I92" s="207"/>
      <c r="J92" s="208">
        <f>ROUND(I92*H92,2)</f>
        <v>0</v>
      </c>
      <c r="K92" s="204" t="s">
        <v>135</v>
      </c>
      <c r="L92" s="40"/>
      <c r="M92" s="209" t="s">
        <v>1</v>
      </c>
      <c r="N92" s="210" t="s">
        <v>40</v>
      </c>
      <c r="O92" s="76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4" t="s">
        <v>136</v>
      </c>
      <c r="AT92" s="14" t="s">
        <v>131</v>
      </c>
      <c r="AU92" s="14" t="s">
        <v>77</v>
      </c>
      <c r="AY92" s="14" t="s">
        <v>128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136</v>
      </c>
      <c r="BK92" s="213">
        <f>ROUND(I92*H92,2)</f>
        <v>0</v>
      </c>
      <c r="BL92" s="14" t="s">
        <v>136</v>
      </c>
      <c r="BM92" s="14" t="s">
        <v>1221</v>
      </c>
    </row>
    <row r="93" s="1" customFormat="1" ht="16.5" customHeight="1">
      <c r="B93" s="35"/>
      <c r="C93" s="202" t="s">
        <v>77</v>
      </c>
      <c r="D93" s="202" t="s">
        <v>131</v>
      </c>
      <c r="E93" s="203" t="s">
        <v>1222</v>
      </c>
      <c r="F93" s="204" t="s">
        <v>1223</v>
      </c>
      <c r="G93" s="205" t="s">
        <v>149</v>
      </c>
      <c r="H93" s="206">
        <v>3.1499999999999999</v>
      </c>
      <c r="I93" s="207"/>
      <c r="J93" s="208">
        <f>ROUND(I93*H93,2)</f>
        <v>0</v>
      </c>
      <c r="K93" s="204" t="s">
        <v>135</v>
      </c>
      <c r="L93" s="40"/>
      <c r="M93" s="209" t="s">
        <v>1</v>
      </c>
      <c r="N93" s="210" t="s">
        <v>40</v>
      </c>
      <c r="O93" s="76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4" t="s">
        <v>136</v>
      </c>
      <c r="AT93" s="14" t="s">
        <v>131</v>
      </c>
      <c r="AU93" s="14" t="s">
        <v>77</v>
      </c>
      <c r="AY93" s="14" t="s">
        <v>128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136</v>
      </c>
      <c r="BK93" s="213">
        <f>ROUND(I93*H93,2)</f>
        <v>0</v>
      </c>
      <c r="BL93" s="14" t="s">
        <v>136</v>
      </c>
      <c r="BM93" s="14" t="s">
        <v>1224</v>
      </c>
    </row>
    <row r="94" s="10" customFormat="1" ht="20.88" customHeight="1">
      <c r="B94" s="186"/>
      <c r="C94" s="187"/>
      <c r="D94" s="188" t="s">
        <v>66</v>
      </c>
      <c r="E94" s="200" t="s">
        <v>155</v>
      </c>
      <c r="F94" s="200" t="s">
        <v>191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SUM(P95:P100)</f>
        <v>0</v>
      </c>
      <c r="Q94" s="194"/>
      <c r="R94" s="195">
        <f>SUM(R95:R100)</f>
        <v>1.0909235000000002</v>
      </c>
      <c r="S94" s="194"/>
      <c r="T94" s="196">
        <f>SUM(T95:T100)</f>
        <v>0</v>
      </c>
      <c r="AR94" s="197" t="s">
        <v>75</v>
      </c>
      <c r="AT94" s="198" t="s">
        <v>66</v>
      </c>
      <c r="AU94" s="198" t="s">
        <v>77</v>
      </c>
      <c r="AY94" s="197" t="s">
        <v>128</v>
      </c>
      <c r="BK94" s="199">
        <f>SUM(BK95:BK100)</f>
        <v>0</v>
      </c>
    </row>
    <row r="95" s="1" customFormat="1" ht="16.5" customHeight="1">
      <c r="B95" s="35"/>
      <c r="C95" s="202" t="s">
        <v>129</v>
      </c>
      <c r="D95" s="202" t="s">
        <v>131</v>
      </c>
      <c r="E95" s="203" t="s">
        <v>202</v>
      </c>
      <c r="F95" s="204" t="s">
        <v>1225</v>
      </c>
      <c r="G95" s="205" t="s">
        <v>149</v>
      </c>
      <c r="H95" s="206">
        <v>6.5049999999999999</v>
      </c>
      <c r="I95" s="207"/>
      <c r="J95" s="208">
        <f>ROUND(I95*H95,2)</f>
        <v>0</v>
      </c>
      <c r="K95" s="204" t="s">
        <v>135</v>
      </c>
      <c r="L95" s="40"/>
      <c r="M95" s="209" t="s">
        <v>1</v>
      </c>
      <c r="N95" s="210" t="s">
        <v>40</v>
      </c>
      <c r="O95" s="76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4" t="s">
        <v>136</v>
      </c>
      <c r="AT95" s="14" t="s">
        <v>131</v>
      </c>
      <c r="AU95" s="14" t="s">
        <v>129</v>
      </c>
      <c r="AY95" s="14" t="s">
        <v>128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136</v>
      </c>
      <c r="BK95" s="213">
        <f>ROUND(I95*H95,2)</f>
        <v>0</v>
      </c>
      <c r="BL95" s="14" t="s">
        <v>136</v>
      </c>
      <c r="BM95" s="14" t="s">
        <v>1226</v>
      </c>
    </row>
    <row r="96" s="1" customFormat="1" ht="16.5" customHeight="1">
      <c r="B96" s="35"/>
      <c r="C96" s="202" t="s">
        <v>136</v>
      </c>
      <c r="D96" s="202" t="s">
        <v>131</v>
      </c>
      <c r="E96" s="203" t="s">
        <v>1227</v>
      </c>
      <c r="F96" s="204" t="s">
        <v>1228</v>
      </c>
      <c r="G96" s="205" t="s">
        <v>149</v>
      </c>
      <c r="H96" s="206">
        <v>62.950000000000003</v>
      </c>
      <c r="I96" s="207"/>
      <c r="J96" s="208">
        <f>ROUND(I96*H96,2)</f>
        <v>0</v>
      </c>
      <c r="K96" s="204" t="s">
        <v>135</v>
      </c>
      <c r="L96" s="40"/>
      <c r="M96" s="209" t="s">
        <v>1</v>
      </c>
      <c r="N96" s="210" t="s">
        <v>40</v>
      </c>
      <c r="O96" s="76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14" t="s">
        <v>136</v>
      </c>
      <c r="AT96" s="14" t="s">
        <v>131</v>
      </c>
      <c r="AU96" s="14" t="s">
        <v>129</v>
      </c>
      <c r="AY96" s="14" t="s">
        <v>128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136</v>
      </c>
      <c r="BK96" s="213">
        <f>ROUND(I96*H96,2)</f>
        <v>0</v>
      </c>
      <c r="BL96" s="14" t="s">
        <v>136</v>
      </c>
      <c r="BM96" s="14" t="s">
        <v>1229</v>
      </c>
    </row>
    <row r="97" s="1" customFormat="1" ht="22.5" customHeight="1">
      <c r="B97" s="35"/>
      <c r="C97" s="202" t="s">
        <v>151</v>
      </c>
      <c r="D97" s="202" t="s">
        <v>131</v>
      </c>
      <c r="E97" s="203" t="s">
        <v>1230</v>
      </c>
      <c r="F97" s="204" t="s">
        <v>1231</v>
      </c>
      <c r="G97" s="205" t="s">
        <v>149</v>
      </c>
      <c r="H97" s="206">
        <v>10.800000000000001</v>
      </c>
      <c r="I97" s="207"/>
      <c r="J97" s="208">
        <f>ROUND(I97*H97,2)</f>
        <v>0</v>
      </c>
      <c r="K97" s="204" t="s">
        <v>135</v>
      </c>
      <c r="L97" s="40"/>
      <c r="M97" s="209" t="s">
        <v>1</v>
      </c>
      <c r="N97" s="210" t="s">
        <v>40</v>
      </c>
      <c r="O97" s="76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AR97" s="14" t="s">
        <v>136</v>
      </c>
      <c r="AT97" s="14" t="s">
        <v>131</v>
      </c>
      <c r="AU97" s="14" t="s">
        <v>129</v>
      </c>
      <c r="AY97" s="14" t="s">
        <v>128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136</v>
      </c>
      <c r="BK97" s="213">
        <f>ROUND(I97*H97,2)</f>
        <v>0</v>
      </c>
      <c r="BL97" s="14" t="s">
        <v>136</v>
      </c>
      <c r="BM97" s="14" t="s">
        <v>1232</v>
      </c>
    </row>
    <row r="98" s="1" customFormat="1" ht="16.5" customHeight="1">
      <c r="B98" s="35"/>
      <c r="C98" s="202" t="s">
        <v>155</v>
      </c>
      <c r="D98" s="202" t="s">
        <v>131</v>
      </c>
      <c r="E98" s="203" t="s">
        <v>1233</v>
      </c>
      <c r="F98" s="204" t="s">
        <v>1234</v>
      </c>
      <c r="G98" s="205" t="s">
        <v>149</v>
      </c>
      <c r="H98" s="206">
        <v>62.950000000000003</v>
      </c>
      <c r="I98" s="207"/>
      <c r="J98" s="208">
        <f>ROUND(I98*H98,2)</f>
        <v>0</v>
      </c>
      <c r="K98" s="204" t="s">
        <v>135</v>
      </c>
      <c r="L98" s="40"/>
      <c r="M98" s="209" t="s">
        <v>1</v>
      </c>
      <c r="N98" s="210" t="s">
        <v>40</v>
      </c>
      <c r="O98" s="76"/>
      <c r="P98" s="211">
        <f>O98*H98</f>
        <v>0</v>
      </c>
      <c r="Q98" s="211">
        <v>0.017330000000000002</v>
      </c>
      <c r="R98" s="211">
        <f>Q98*H98</f>
        <v>1.0909235000000002</v>
      </c>
      <c r="S98" s="211">
        <v>0</v>
      </c>
      <c r="T98" s="212">
        <f>S98*H98</f>
        <v>0</v>
      </c>
      <c r="AR98" s="14" t="s">
        <v>136</v>
      </c>
      <c r="AT98" s="14" t="s">
        <v>131</v>
      </c>
      <c r="AU98" s="14" t="s">
        <v>129</v>
      </c>
      <c r="AY98" s="14" t="s">
        <v>128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136</v>
      </c>
      <c r="BK98" s="213">
        <f>ROUND(I98*H98,2)</f>
        <v>0</v>
      </c>
      <c r="BL98" s="14" t="s">
        <v>136</v>
      </c>
      <c r="BM98" s="14" t="s">
        <v>1235</v>
      </c>
    </row>
    <row r="99" s="1" customFormat="1" ht="22.5" customHeight="1">
      <c r="B99" s="35"/>
      <c r="C99" s="202" t="s">
        <v>159</v>
      </c>
      <c r="D99" s="202" t="s">
        <v>131</v>
      </c>
      <c r="E99" s="203" t="s">
        <v>1236</v>
      </c>
      <c r="F99" s="204" t="s">
        <v>1237</v>
      </c>
      <c r="G99" s="205" t="s">
        <v>149</v>
      </c>
      <c r="H99" s="206">
        <v>4</v>
      </c>
      <c r="I99" s="207"/>
      <c r="J99" s="208">
        <f>ROUND(I99*H99,2)</f>
        <v>0</v>
      </c>
      <c r="K99" s="204" t="s">
        <v>135</v>
      </c>
      <c r="L99" s="40"/>
      <c r="M99" s="209" t="s">
        <v>1</v>
      </c>
      <c r="N99" s="210" t="s">
        <v>40</v>
      </c>
      <c r="O99" s="76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14" t="s">
        <v>136</v>
      </c>
      <c r="AT99" s="14" t="s">
        <v>131</v>
      </c>
      <c r="AU99" s="14" t="s">
        <v>129</v>
      </c>
      <c r="AY99" s="14" t="s">
        <v>128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136</v>
      </c>
      <c r="BK99" s="213">
        <f>ROUND(I99*H99,2)</f>
        <v>0</v>
      </c>
      <c r="BL99" s="14" t="s">
        <v>136</v>
      </c>
      <c r="BM99" s="14" t="s">
        <v>1238</v>
      </c>
    </row>
    <row r="100" s="1" customFormat="1" ht="22.5" customHeight="1">
      <c r="B100" s="35"/>
      <c r="C100" s="202" t="s">
        <v>161</v>
      </c>
      <c r="D100" s="202" t="s">
        <v>131</v>
      </c>
      <c r="E100" s="203" t="s">
        <v>1239</v>
      </c>
      <c r="F100" s="204" t="s">
        <v>1240</v>
      </c>
      <c r="G100" s="205" t="s">
        <v>143</v>
      </c>
      <c r="H100" s="206">
        <v>0.091999999999999998</v>
      </c>
      <c r="I100" s="207"/>
      <c r="J100" s="208">
        <f>ROUND(I100*H100,2)</f>
        <v>0</v>
      </c>
      <c r="K100" s="204" t="s">
        <v>135</v>
      </c>
      <c r="L100" s="40"/>
      <c r="M100" s="209" t="s">
        <v>1</v>
      </c>
      <c r="N100" s="210" t="s">
        <v>40</v>
      </c>
      <c r="O100" s="76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14" t="s">
        <v>136</v>
      </c>
      <c r="AT100" s="14" t="s">
        <v>131</v>
      </c>
      <c r="AU100" s="14" t="s">
        <v>129</v>
      </c>
      <c r="AY100" s="14" t="s">
        <v>128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136</v>
      </c>
      <c r="BK100" s="213">
        <f>ROUND(I100*H100,2)</f>
        <v>0</v>
      </c>
      <c r="BL100" s="14" t="s">
        <v>136</v>
      </c>
      <c r="BM100" s="14" t="s">
        <v>1241</v>
      </c>
    </row>
    <row r="101" s="10" customFormat="1" ht="22.8" customHeight="1">
      <c r="B101" s="186"/>
      <c r="C101" s="187"/>
      <c r="D101" s="188" t="s">
        <v>66</v>
      </c>
      <c r="E101" s="200" t="s">
        <v>165</v>
      </c>
      <c r="F101" s="200" t="s">
        <v>318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SUM(P102:P111)</f>
        <v>0</v>
      </c>
      <c r="Q101" s="194"/>
      <c r="R101" s="195">
        <f>SUM(R102:R111)</f>
        <v>0</v>
      </c>
      <c r="S101" s="194"/>
      <c r="T101" s="196">
        <f>SUM(T102:T111)</f>
        <v>0</v>
      </c>
      <c r="AR101" s="197" t="s">
        <v>75</v>
      </c>
      <c r="AT101" s="198" t="s">
        <v>66</v>
      </c>
      <c r="AU101" s="198" t="s">
        <v>75</v>
      </c>
      <c r="AY101" s="197" t="s">
        <v>128</v>
      </c>
      <c r="BK101" s="199">
        <f>SUM(BK102:BK111)</f>
        <v>0</v>
      </c>
    </row>
    <row r="102" s="1" customFormat="1" ht="16.5" customHeight="1">
      <c r="B102" s="35"/>
      <c r="C102" s="202" t="s">
        <v>165</v>
      </c>
      <c r="D102" s="202" t="s">
        <v>131</v>
      </c>
      <c r="E102" s="203" t="s">
        <v>350</v>
      </c>
      <c r="F102" s="204" t="s">
        <v>351</v>
      </c>
      <c r="G102" s="205" t="s">
        <v>149</v>
      </c>
      <c r="H102" s="206">
        <v>39</v>
      </c>
      <c r="I102" s="207"/>
      <c r="J102" s="208">
        <f>ROUND(I102*H102,2)</f>
        <v>0</v>
      </c>
      <c r="K102" s="204" t="s">
        <v>135</v>
      </c>
      <c r="L102" s="40"/>
      <c r="M102" s="209" t="s">
        <v>1</v>
      </c>
      <c r="N102" s="210" t="s">
        <v>40</v>
      </c>
      <c r="O102" s="76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14" t="s">
        <v>136</v>
      </c>
      <c r="AT102" s="14" t="s">
        <v>131</v>
      </c>
      <c r="AU102" s="14" t="s">
        <v>77</v>
      </c>
      <c r="AY102" s="14" t="s">
        <v>128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136</v>
      </c>
      <c r="BK102" s="213">
        <f>ROUND(I102*H102,2)</f>
        <v>0</v>
      </c>
      <c r="BL102" s="14" t="s">
        <v>136</v>
      </c>
      <c r="BM102" s="14" t="s">
        <v>1242</v>
      </c>
    </row>
    <row r="103" s="1" customFormat="1" ht="16.5" customHeight="1">
      <c r="B103" s="35"/>
      <c r="C103" s="202" t="s">
        <v>169</v>
      </c>
      <c r="D103" s="202" t="s">
        <v>131</v>
      </c>
      <c r="E103" s="203" t="s">
        <v>395</v>
      </c>
      <c r="F103" s="204" t="s">
        <v>396</v>
      </c>
      <c r="G103" s="205" t="s">
        <v>149</v>
      </c>
      <c r="H103" s="206">
        <v>39</v>
      </c>
      <c r="I103" s="207"/>
      <c r="J103" s="208">
        <f>ROUND(I103*H103,2)</f>
        <v>0</v>
      </c>
      <c r="K103" s="204" t="s">
        <v>135</v>
      </c>
      <c r="L103" s="40"/>
      <c r="M103" s="209" t="s">
        <v>1</v>
      </c>
      <c r="N103" s="210" t="s">
        <v>40</v>
      </c>
      <c r="O103" s="76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14" t="s">
        <v>136</v>
      </c>
      <c r="AT103" s="14" t="s">
        <v>131</v>
      </c>
      <c r="AU103" s="14" t="s">
        <v>77</v>
      </c>
      <c r="AY103" s="14" t="s">
        <v>128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136</v>
      </c>
      <c r="BK103" s="213">
        <f>ROUND(I103*H103,2)</f>
        <v>0</v>
      </c>
      <c r="BL103" s="14" t="s">
        <v>136</v>
      </c>
      <c r="BM103" s="14" t="s">
        <v>1243</v>
      </c>
    </row>
    <row r="104" s="1" customFormat="1" ht="16.5" customHeight="1">
      <c r="B104" s="35"/>
      <c r="C104" s="202" t="s">
        <v>174</v>
      </c>
      <c r="D104" s="202" t="s">
        <v>131</v>
      </c>
      <c r="E104" s="203" t="s">
        <v>1244</v>
      </c>
      <c r="F104" s="204" t="s">
        <v>1245</v>
      </c>
      <c r="G104" s="205" t="s">
        <v>143</v>
      </c>
      <c r="H104" s="206">
        <v>0.23000000000000001</v>
      </c>
      <c r="I104" s="207"/>
      <c r="J104" s="208">
        <f>ROUND(I104*H104,2)</f>
        <v>0</v>
      </c>
      <c r="K104" s="204" t="s">
        <v>135</v>
      </c>
      <c r="L104" s="40"/>
      <c r="M104" s="209" t="s">
        <v>1</v>
      </c>
      <c r="N104" s="210" t="s">
        <v>40</v>
      </c>
      <c r="O104" s="76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14" t="s">
        <v>136</v>
      </c>
      <c r="AT104" s="14" t="s">
        <v>131</v>
      </c>
      <c r="AU104" s="14" t="s">
        <v>77</v>
      </c>
      <c r="AY104" s="14" t="s">
        <v>128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136</v>
      </c>
      <c r="BK104" s="213">
        <f>ROUND(I104*H104,2)</f>
        <v>0</v>
      </c>
      <c r="BL104" s="14" t="s">
        <v>136</v>
      </c>
      <c r="BM104" s="14" t="s">
        <v>1246</v>
      </c>
    </row>
    <row r="105" s="1" customFormat="1" ht="16.5" customHeight="1">
      <c r="B105" s="35"/>
      <c r="C105" s="202" t="s">
        <v>178</v>
      </c>
      <c r="D105" s="202" t="s">
        <v>131</v>
      </c>
      <c r="E105" s="203" t="s">
        <v>1247</v>
      </c>
      <c r="F105" s="204" t="s">
        <v>1248</v>
      </c>
      <c r="G105" s="205" t="s">
        <v>149</v>
      </c>
      <c r="H105" s="206">
        <v>39</v>
      </c>
      <c r="I105" s="207"/>
      <c r="J105" s="208">
        <f>ROUND(I105*H105,2)</f>
        <v>0</v>
      </c>
      <c r="K105" s="204" t="s">
        <v>135</v>
      </c>
      <c r="L105" s="40"/>
      <c r="M105" s="209" t="s">
        <v>1</v>
      </c>
      <c r="N105" s="210" t="s">
        <v>40</v>
      </c>
      <c r="O105" s="76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14" t="s">
        <v>136</v>
      </c>
      <c r="AT105" s="14" t="s">
        <v>131</v>
      </c>
      <c r="AU105" s="14" t="s">
        <v>77</v>
      </c>
      <c r="AY105" s="14" t="s">
        <v>128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136</v>
      </c>
      <c r="BK105" s="213">
        <f>ROUND(I105*H105,2)</f>
        <v>0</v>
      </c>
      <c r="BL105" s="14" t="s">
        <v>136</v>
      </c>
      <c r="BM105" s="14" t="s">
        <v>1249</v>
      </c>
    </row>
    <row r="106" s="1" customFormat="1" ht="16.5" customHeight="1">
      <c r="B106" s="35"/>
      <c r="C106" s="202" t="s">
        <v>182</v>
      </c>
      <c r="D106" s="202" t="s">
        <v>131</v>
      </c>
      <c r="E106" s="203" t="s">
        <v>1250</v>
      </c>
      <c r="F106" s="204" t="s">
        <v>1251</v>
      </c>
      <c r="G106" s="205" t="s">
        <v>149</v>
      </c>
      <c r="H106" s="206">
        <v>78</v>
      </c>
      <c r="I106" s="207"/>
      <c r="J106" s="208">
        <f>ROUND(I106*H106,2)</f>
        <v>0</v>
      </c>
      <c r="K106" s="204" t="s">
        <v>135</v>
      </c>
      <c r="L106" s="40"/>
      <c r="M106" s="209" t="s">
        <v>1</v>
      </c>
      <c r="N106" s="210" t="s">
        <v>40</v>
      </c>
      <c r="O106" s="76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4" t="s">
        <v>136</v>
      </c>
      <c r="AT106" s="14" t="s">
        <v>131</v>
      </c>
      <c r="AU106" s="14" t="s">
        <v>77</v>
      </c>
      <c r="AY106" s="14" t="s">
        <v>128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136</v>
      </c>
      <c r="BK106" s="213">
        <f>ROUND(I106*H106,2)</f>
        <v>0</v>
      </c>
      <c r="BL106" s="14" t="s">
        <v>136</v>
      </c>
      <c r="BM106" s="14" t="s">
        <v>1252</v>
      </c>
    </row>
    <row r="107" s="1" customFormat="1" ht="16.5" customHeight="1">
      <c r="B107" s="35"/>
      <c r="C107" s="202" t="s">
        <v>186</v>
      </c>
      <c r="D107" s="202" t="s">
        <v>131</v>
      </c>
      <c r="E107" s="203" t="s">
        <v>1253</v>
      </c>
      <c r="F107" s="204" t="s">
        <v>1254</v>
      </c>
      <c r="G107" s="205" t="s">
        <v>194</v>
      </c>
      <c r="H107" s="206">
        <v>23.399999999999999</v>
      </c>
      <c r="I107" s="207"/>
      <c r="J107" s="208">
        <f>ROUND(I107*H107,2)</f>
        <v>0</v>
      </c>
      <c r="K107" s="204" t="s">
        <v>135</v>
      </c>
      <c r="L107" s="40"/>
      <c r="M107" s="209" t="s">
        <v>1</v>
      </c>
      <c r="N107" s="210" t="s">
        <v>40</v>
      </c>
      <c r="O107" s="7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14" t="s">
        <v>136</v>
      </c>
      <c r="AT107" s="14" t="s">
        <v>131</v>
      </c>
      <c r="AU107" s="14" t="s">
        <v>77</v>
      </c>
      <c r="AY107" s="14" t="s">
        <v>128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136</v>
      </c>
      <c r="BK107" s="213">
        <f>ROUND(I107*H107,2)</f>
        <v>0</v>
      </c>
      <c r="BL107" s="14" t="s">
        <v>136</v>
      </c>
      <c r="BM107" s="14" t="s">
        <v>1255</v>
      </c>
    </row>
    <row r="108" s="1" customFormat="1" ht="22.5" customHeight="1">
      <c r="B108" s="35"/>
      <c r="C108" s="202" t="s">
        <v>8</v>
      </c>
      <c r="D108" s="202" t="s">
        <v>131</v>
      </c>
      <c r="E108" s="203" t="s">
        <v>1256</v>
      </c>
      <c r="F108" s="204" t="s">
        <v>1257</v>
      </c>
      <c r="G108" s="205" t="s">
        <v>149</v>
      </c>
      <c r="H108" s="206">
        <v>39</v>
      </c>
      <c r="I108" s="207"/>
      <c r="J108" s="208">
        <f>ROUND(I108*H108,2)</f>
        <v>0</v>
      </c>
      <c r="K108" s="204" t="s">
        <v>135</v>
      </c>
      <c r="L108" s="40"/>
      <c r="M108" s="209" t="s">
        <v>1</v>
      </c>
      <c r="N108" s="210" t="s">
        <v>40</v>
      </c>
      <c r="O108" s="7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14" t="s">
        <v>136</v>
      </c>
      <c r="AT108" s="14" t="s">
        <v>131</v>
      </c>
      <c r="AU108" s="14" t="s">
        <v>77</v>
      </c>
      <c r="AY108" s="14" t="s">
        <v>128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136</v>
      </c>
      <c r="BK108" s="213">
        <f>ROUND(I108*H108,2)</f>
        <v>0</v>
      </c>
      <c r="BL108" s="14" t="s">
        <v>136</v>
      </c>
      <c r="BM108" s="14" t="s">
        <v>1258</v>
      </c>
    </row>
    <row r="109" s="1" customFormat="1" ht="22.5" customHeight="1">
      <c r="B109" s="35"/>
      <c r="C109" s="202" t="s">
        <v>196</v>
      </c>
      <c r="D109" s="202" t="s">
        <v>131</v>
      </c>
      <c r="E109" s="203" t="s">
        <v>423</v>
      </c>
      <c r="F109" s="204" t="s">
        <v>424</v>
      </c>
      <c r="G109" s="205" t="s">
        <v>149</v>
      </c>
      <c r="H109" s="206">
        <v>3.1499999999999999</v>
      </c>
      <c r="I109" s="207"/>
      <c r="J109" s="208">
        <f>ROUND(I109*H109,2)</f>
        <v>0</v>
      </c>
      <c r="K109" s="204" t="s">
        <v>135</v>
      </c>
      <c r="L109" s="40"/>
      <c r="M109" s="209" t="s">
        <v>1</v>
      </c>
      <c r="N109" s="210" t="s">
        <v>40</v>
      </c>
      <c r="O109" s="76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14" t="s">
        <v>136</v>
      </c>
      <c r="AT109" s="14" t="s">
        <v>131</v>
      </c>
      <c r="AU109" s="14" t="s">
        <v>77</v>
      </c>
      <c r="AY109" s="14" t="s">
        <v>128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136</v>
      </c>
      <c r="BK109" s="213">
        <f>ROUND(I109*H109,2)</f>
        <v>0</v>
      </c>
      <c r="BL109" s="14" t="s">
        <v>136</v>
      </c>
      <c r="BM109" s="14" t="s">
        <v>1259</v>
      </c>
    </row>
    <row r="110" s="1" customFormat="1" ht="22.5" customHeight="1">
      <c r="B110" s="35"/>
      <c r="C110" s="202" t="s">
        <v>201</v>
      </c>
      <c r="D110" s="202" t="s">
        <v>131</v>
      </c>
      <c r="E110" s="203" t="s">
        <v>1260</v>
      </c>
      <c r="F110" s="204" t="s">
        <v>1261</v>
      </c>
      <c r="G110" s="205" t="s">
        <v>149</v>
      </c>
      <c r="H110" s="206">
        <v>62.950000000000003</v>
      </c>
      <c r="I110" s="207"/>
      <c r="J110" s="208">
        <f>ROUND(I110*H110,2)</f>
        <v>0</v>
      </c>
      <c r="K110" s="204" t="s">
        <v>135</v>
      </c>
      <c r="L110" s="40"/>
      <c r="M110" s="209" t="s">
        <v>1</v>
      </c>
      <c r="N110" s="210" t="s">
        <v>40</v>
      </c>
      <c r="O110" s="7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14" t="s">
        <v>136</v>
      </c>
      <c r="AT110" s="14" t="s">
        <v>131</v>
      </c>
      <c r="AU110" s="14" t="s">
        <v>77</v>
      </c>
      <c r="AY110" s="14" t="s">
        <v>128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136</v>
      </c>
      <c r="BK110" s="213">
        <f>ROUND(I110*H110,2)</f>
        <v>0</v>
      </c>
      <c r="BL110" s="14" t="s">
        <v>136</v>
      </c>
      <c r="BM110" s="14" t="s">
        <v>1262</v>
      </c>
    </row>
    <row r="111" s="1" customFormat="1" ht="22.5" customHeight="1">
      <c r="B111" s="35"/>
      <c r="C111" s="202" t="s">
        <v>205</v>
      </c>
      <c r="D111" s="202" t="s">
        <v>131</v>
      </c>
      <c r="E111" s="203" t="s">
        <v>1263</v>
      </c>
      <c r="F111" s="204" t="s">
        <v>1264</v>
      </c>
      <c r="G111" s="205" t="s">
        <v>149</v>
      </c>
      <c r="H111" s="206">
        <v>10.800000000000001</v>
      </c>
      <c r="I111" s="207"/>
      <c r="J111" s="208">
        <f>ROUND(I111*H111,2)</f>
        <v>0</v>
      </c>
      <c r="K111" s="204" t="s">
        <v>135</v>
      </c>
      <c r="L111" s="40"/>
      <c r="M111" s="209" t="s">
        <v>1</v>
      </c>
      <c r="N111" s="210" t="s">
        <v>40</v>
      </c>
      <c r="O111" s="76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14" t="s">
        <v>136</v>
      </c>
      <c r="AT111" s="14" t="s">
        <v>131</v>
      </c>
      <c r="AU111" s="14" t="s">
        <v>77</v>
      </c>
      <c r="AY111" s="14" t="s">
        <v>128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136</v>
      </c>
      <c r="BK111" s="213">
        <f>ROUND(I111*H111,2)</f>
        <v>0</v>
      </c>
      <c r="BL111" s="14" t="s">
        <v>136</v>
      </c>
      <c r="BM111" s="14" t="s">
        <v>1265</v>
      </c>
    </row>
    <row r="112" s="10" customFormat="1" ht="22.8" customHeight="1">
      <c r="B112" s="186"/>
      <c r="C112" s="187"/>
      <c r="D112" s="188" t="s">
        <v>66</v>
      </c>
      <c r="E112" s="200" t="s">
        <v>539</v>
      </c>
      <c r="F112" s="200" t="s">
        <v>1266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v>0</v>
      </c>
      <c r="Q112" s="194"/>
      <c r="R112" s="195">
        <v>0</v>
      </c>
      <c r="S112" s="194"/>
      <c r="T112" s="196">
        <v>0</v>
      </c>
      <c r="AR112" s="197" t="s">
        <v>75</v>
      </c>
      <c r="AT112" s="198" t="s">
        <v>66</v>
      </c>
      <c r="AU112" s="198" t="s">
        <v>75</v>
      </c>
      <c r="AY112" s="197" t="s">
        <v>128</v>
      </c>
      <c r="BK112" s="199">
        <v>0</v>
      </c>
    </row>
    <row r="113" s="10" customFormat="1" ht="22.8" customHeight="1">
      <c r="B113" s="186"/>
      <c r="C113" s="187"/>
      <c r="D113" s="188" t="s">
        <v>66</v>
      </c>
      <c r="E113" s="200" t="s">
        <v>454</v>
      </c>
      <c r="F113" s="200" t="s">
        <v>455</v>
      </c>
      <c r="G113" s="187"/>
      <c r="H113" s="187"/>
      <c r="I113" s="190"/>
      <c r="J113" s="201">
        <f>BK113</f>
        <v>0</v>
      </c>
      <c r="K113" s="187"/>
      <c r="L113" s="192"/>
      <c r="M113" s="193"/>
      <c r="N113" s="194"/>
      <c r="O113" s="194"/>
      <c r="P113" s="195">
        <f>P114+SUM(P115:P120)</f>
        <v>0</v>
      </c>
      <c r="Q113" s="194"/>
      <c r="R113" s="195">
        <f>R114+SUM(R115:R120)</f>
        <v>0</v>
      </c>
      <c r="S113" s="194"/>
      <c r="T113" s="196">
        <f>T114+SUM(T115:T120)</f>
        <v>0</v>
      </c>
      <c r="AR113" s="197" t="s">
        <v>75</v>
      </c>
      <c r="AT113" s="198" t="s">
        <v>66</v>
      </c>
      <c r="AU113" s="198" t="s">
        <v>75</v>
      </c>
      <c r="AY113" s="197" t="s">
        <v>128</v>
      </c>
      <c r="BK113" s="199">
        <f>BK114+SUM(BK115:BK120)</f>
        <v>0</v>
      </c>
    </row>
    <row r="114" s="1" customFormat="1" ht="22.5" customHeight="1">
      <c r="B114" s="35"/>
      <c r="C114" s="202" t="s">
        <v>209</v>
      </c>
      <c r="D114" s="202" t="s">
        <v>131</v>
      </c>
      <c r="E114" s="203" t="s">
        <v>1267</v>
      </c>
      <c r="F114" s="204" t="s">
        <v>1268</v>
      </c>
      <c r="G114" s="205" t="s">
        <v>189</v>
      </c>
      <c r="H114" s="206">
        <v>3.1240000000000001</v>
      </c>
      <c r="I114" s="207"/>
      <c r="J114" s="208">
        <f>ROUND(I114*H114,2)</f>
        <v>0</v>
      </c>
      <c r="K114" s="204" t="s">
        <v>135</v>
      </c>
      <c r="L114" s="40"/>
      <c r="M114" s="209" t="s">
        <v>1</v>
      </c>
      <c r="N114" s="210" t="s">
        <v>40</v>
      </c>
      <c r="O114" s="76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14" t="s">
        <v>136</v>
      </c>
      <c r="AT114" s="14" t="s">
        <v>131</v>
      </c>
      <c r="AU114" s="14" t="s">
        <v>77</v>
      </c>
      <c r="AY114" s="14" t="s">
        <v>128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136</v>
      </c>
      <c r="BK114" s="213">
        <f>ROUND(I114*H114,2)</f>
        <v>0</v>
      </c>
      <c r="BL114" s="14" t="s">
        <v>136</v>
      </c>
      <c r="BM114" s="14" t="s">
        <v>1269</v>
      </c>
    </row>
    <row r="115" s="1" customFormat="1" ht="16.5" customHeight="1">
      <c r="B115" s="35"/>
      <c r="C115" s="202" t="s">
        <v>213</v>
      </c>
      <c r="D115" s="202" t="s">
        <v>131</v>
      </c>
      <c r="E115" s="203" t="s">
        <v>461</v>
      </c>
      <c r="F115" s="204" t="s">
        <v>462</v>
      </c>
      <c r="G115" s="205" t="s">
        <v>189</v>
      </c>
      <c r="H115" s="206">
        <v>3.1240000000000001</v>
      </c>
      <c r="I115" s="207"/>
      <c r="J115" s="208">
        <f>ROUND(I115*H115,2)</f>
        <v>0</v>
      </c>
      <c r="K115" s="204" t="s">
        <v>135</v>
      </c>
      <c r="L115" s="40"/>
      <c r="M115" s="209" t="s">
        <v>1</v>
      </c>
      <c r="N115" s="210" t="s">
        <v>40</v>
      </c>
      <c r="O115" s="76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4" t="s">
        <v>136</v>
      </c>
      <c r="AT115" s="14" t="s">
        <v>131</v>
      </c>
      <c r="AU115" s="14" t="s">
        <v>77</v>
      </c>
      <c r="AY115" s="14" t="s">
        <v>128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136</v>
      </c>
      <c r="BK115" s="213">
        <f>ROUND(I115*H115,2)</f>
        <v>0</v>
      </c>
      <c r="BL115" s="14" t="s">
        <v>136</v>
      </c>
      <c r="BM115" s="14" t="s">
        <v>1270</v>
      </c>
    </row>
    <row r="116" s="1" customFormat="1" ht="22.5" customHeight="1">
      <c r="B116" s="35"/>
      <c r="C116" s="202" t="s">
        <v>7</v>
      </c>
      <c r="D116" s="202" t="s">
        <v>131</v>
      </c>
      <c r="E116" s="203" t="s">
        <v>465</v>
      </c>
      <c r="F116" s="204" t="s">
        <v>466</v>
      </c>
      <c r="G116" s="205" t="s">
        <v>189</v>
      </c>
      <c r="H116" s="206">
        <v>124.95999999999999</v>
      </c>
      <c r="I116" s="207"/>
      <c r="J116" s="208">
        <f>ROUND(I116*H116,2)</f>
        <v>0</v>
      </c>
      <c r="K116" s="204" t="s">
        <v>135</v>
      </c>
      <c r="L116" s="40"/>
      <c r="M116" s="209" t="s">
        <v>1</v>
      </c>
      <c r="N116" s="210" t="s">
        <v>40</v>
      </c>
      <c r="O116" s="7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14" t="s">
        <v>136</v>
      </c>
      <c r="AT116" s="14" t="s">
        <v>131</v>
      </c>
      <c r="AU116" s="14" t="s">
        <v>77</v>
      </c>
      <c r="AY116" s="14" t="s">
        <v>128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136</v>
      </c>
      <c r="BK116" s="213">
        <f>ROUND(I116*H116,2)</f>
        <v>0</v>
      </c>
      <c r="BL116" s="14" t="s">
        <v>136</v>
      </c>
      <c r="BM116" s="14" t="s">
        <v>1271</v>
      </c>
    </row>
    <row r="117" s="1" customFormat="1" ht="16.5" customHeight="1">
      <c r="B117" s="35"/>
      <c r="C117" s="202" t="s">
        <v>220</v>
      </c>
      <c r="D117" s="202" t="s">
        <v>131</v>
      </c>
      <c r="E117" s="203" t="s">
        <v>1272</v>
      </c>
      <c r="F117" s="204" t="s">
        <v>1273</v>
      </c>
      <c r="G117" s="205" t="s">
        <v>189</v>
      </c>
      <c r="H117" s="206">
        <v>0.19500000000000001</v>
      </c>
      <c r="I117" s="207"/>
      <c r="J117" s="208">
        <f>ROUND(I117*H117,2)</f>
        <v>0</v>
      </c>
      <c r="K117" s="204" t="s">
        <v>135</v>
      </c>
      <c r="L117" s="40"/>
      <c r="M117" s="209" t="s">
        <v>1</v>
      </c>
      <c r="N117" s="210" t="s">
        <v>40</v>
      </c>
      <c r="O117" s="76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14" t="s">
        <v>136</v>
      </c>
      <c r="AT117" s="14" t="s">
        <v>131</v>
      </c>
      <c r="AU117" s="14" t="s">
        <v>77</v>
      </c>
      <c r="AY117" s="14" t="s">
        <v>128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136</v>
      </c>
      <c r="BK117" s="213">
        <f>ROUND(I117*H117,2)</f>
        <v>0</v>
      </c>
      <c r="BL117" s="14" t="s">
        <v>136</v>
      </c>
      <c r="BM117" s="14" t="s">
        <v>1274</v>
      </c>
    </row>
    <row r="118" s="1" customFormat="1" ht="16.5" customHeight="1">
      <c r="B118" s="35"/>
      <c r="C118" s="202" t="s">
        <v>224</v>
      </c>
      <c r="D118" s="202" t="s">
        <v>131</v>
      </c>
      <c r="E118" s="203" t="s">
        <v>479</v>
      </c>
      <c r="F118" s="204" t="s">
        <v>1275</v>
      </c>
      <c r="G118" s="205" t="s">
        <v>189</v>
      </c>
      <c r="H118" s="206">
        <v>0.19500000000000001</v>
      </c>
      <c r="I118" s="207"/>
      <c r="J118" s="208">
        <f>ROUND(I118*H118,2)</f>
        <v>0</v>
      </c>
      <c r="K118" s="204" t="s">
        <v>135</v>
      </c>
      <c r="L118" s="40"/>
      <c r="M118" s="209" t="s">
        <v>1</v>
      </c>
      <c r="N118" s="210" t="s">
        <v>40</v>
      </c>
      <c r="O118" s="76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14" t="s">
        <v>136</v>
      </c>
      <c r="AT118" s="14" t="s">
        <v>131</v>
      </c>
      <c r="AU118" s="14" t="s">
        <v>77</v>
      </c>
      <c r="AY118" s="14" t="s">
        <v>128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136</v>
      </c>
      <c r="BK118" s="213">
        <f>ROUND(I118*H118,2)</f>
        <v>0</v>
      </c>
      <c r="BL118" s="14" t="s">
        <v>136</v>
      </c>
      <c r="BM118" s="14" t="s">
        <v>1276</v>
      </c>
    </row>
    <row r="119" s="1" customFormat="1" ht="22.5" customHeight="1">
      <c r="B119" s="35"/>
      <c r="C119" s="202" t="s">
        <v>226</v>
      </c>
      <c r="D119" s="202" t="s">
        <v>131</v>
      </c>
      <c r="E119" s="203" t="s">
        <v>469</v>
      </c>
      <c r="F119" s="204" t="s">
        <v>470</v>
      </c>
      <c r="G119" s="205" t="s">
        <v>189</v>
      </c>
      <c r="H119" s="206">
        <v>2.9049999999999998</v>
      </c>
      <c r="I119" s="207"/>
      <c r="J119" s="208">
        <f>ROUND(I119*H119,2)</f>
        <v>0</v>
      </c>
      <c r="K119" s="204" t="s">
        <v>135</v>
      </c>
      <c r="L119" s="40"/>
      <c r="M119" s="209" t="s">
        <v>1</v>
      </c>
      <c r="N119" s="210" t="s">
        <v>40</v>
      </c>
      <c r="O119" s="76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14" t="s">
        <v>136</v>
      </c>
      <c r="AT119" s="14" t="s">
        <v>131</v>
      </c>
      <c r="AU119" s="14" t="s">
        <v>77</v>
      </c>
      <c r="AY119" s="14" t="s">
        <v>128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136</v>
      </c>
      <c r="BK119" s="213">
        <f>ROUND(I119*H119,2)</f>
        <v>0</v>
      </c>
      <c r="BL119" s="14" t="s">
        <v>136</v>
      </c>
      <c r="BM119" s="14" t="s">
        <v>1277</v>
      </c>
    </row>
    <row r="120" s="10" customFormat="1" ht="20.88" customHeight="1">
      <c r="B120" s="186"/>
      <c r="C120" s="187"/>
      <c r="D120" s="188" t="s">
        <v>66</v>
      </c>
      <c r="E120" s="200" t="s">
        <v>486</v>
      </c>
      <c r="F120" s="200" t="s">
        <v>487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</v>
      </c>
      <c r="S120" s="194"/>
      <c r="T120" s="196">
        <f>T121</f>
        <v>0</v>
      </c>
      <c r="AR120" s="197" t="s">
        <v>75</v>
      </c>
      <c r="AT120" s="198" t="s">
        <v>66</v>
      </c>
      <c r="AU120" s="198" t="s">
        <v>77</v>
      </c>
      <c r="AY120" s="197" t="s">
        <v>128</v>
      </c>
      <c r="BK120" s="199">
        <f>BK121</f>
        <v>0</v>
      </c>
    </row>
    <row r="121" s="1" customFormat="1" ht="22.5" customHeight="1">
      <c r="B121" s="35"/>
      <c r="C121" s="202" t="s">
        <v>230</v>
      </c>
      <c r="D121" s="202" t="s">
        <v>131</v>
      </c>
      <c r="E121" s="203" t="s">
        <v>1278</v>
      </c>
      <c r="F121" s="204" t="s">
        <v>1279</v>
      </c>
      <c r="G121" s="205" t="s">
        <v>189</v>
      </c>
      <c r="H121" s="206">
        <v>3.0670000000000002</v>
      </c>
      <c r="I121" s="207"/>
      <c r="J121" s="208">
        <f>ROUND(I121*H121,2)</f>
        <v>0</v>
      </c>
      <c r="K121" s="204" t="s">
        <v>135</v>
      </c>
      <c r="L121" s="40"/>
      <c r="M121" s="209" t="s">
        <v>1</v>
      </c>
      <c r="N121" s="210" t="s">
        <v>40</v>
      </c>
      <c r="O121" s="76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AR121" s="14" t="s">
        <v>136</v>
      </c>
      <c r="AT121" s="14" t="s">
        <v>131</v>
      </c>
      <c r="AU121" s="14" t="s">
        <v>129</v>
      </c>
      <c r="AY121" s="14" t="s">
        <v>128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136</v>
      </c>
      <c r="BK121" s="213">
        <f>ROUND(I121*H121,2)</f>
        <v>0</v>
      </c>
      <c r="BL121" s="14" t="s">
        <v>136</v>
      </c>
      <c r="BM121" s="14" t="s">
        <v>1280</v>
      </c>
    </row>
    <row r="122" s="10" customFormat="1" ht="25.92" customHeight="1">
      <c r="B122" s="186"/>
      <c r="C122" s="187"/>
      <c r="D122" s="188" t="s">
        <v>66</v>
      </c>
      <c r="E122" s="189" t="s">
        <v>492</v>
      </c>
      <c r="F122" s="189" t="s">
        <v>493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</f>
        <v>0</v>
      </c>
      <c r="Q122" s="194"/>
      <c r="R122" s="195">
        <f>R123</f>
        <v>0.9035304999999999</v>
      </c>
      <c r="S122" s="194"/>
      <c r="T122" s="196">
        <f>T123</f>
        <v>0</v>
      </c>
      <c r="AR122" s="197" t="s">
        <v>77</v>
      </c>
      <c r="AT122" s="198" t="s">
        <v>66</v>
      </c>
      <c r="AU122" s="198" t="s">
        <v>67</v>
      </c>
      <c r="AY122" s="197" t="s">
        <v>128</v>
      </c>
      <c r="BK122" s="199">
        <f>BK123</f>
        <v>0</v>
      </c>
    </row>
    <row r="123" s="10" customFormat="1" ht="22.8" customHeight="1">
      <c r="B123" s="186"/>
      <c r="C123" s="187"/>
      <c r="D123" s="188" t="s">
        <v>66</v>
      </c>
      <c r="E123" s="200" t="s">
        <v>1281</v>
      </c>
      <c r="F123" s="200" t="s">
        <v>1282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P124+SUM(P125:P135)</f>
        <v>0</v>
      </c>
      <c r="Q123" s="194"/>
      <c r="R123" s="195">
        <f>R124+SUM(R125:R135)</f>
        <v>0.9035304999999999</v>
      </c>
      <c r="S123" s="194"/>
      <c r="T123" s="196">
        <f>T124+SUM(T125:T135)</f>
        <v>0</v>
      </c>
      <c r="AR123" s="197" t="s">
        <v>77</v>
      </c>
      <c r="AT123" s="198" t="s">
        <v>66</v>
      </c>
      <c r="AU123" s="198" t="s">
        <v>75</v>
      </c>
      <c r="AY123" s="197" t="s">
        <v>128</v>
      </c>
      <c r="BK123" s="199">
        <f>BK124+SUM(BK125:BK135)</f>
        <v>0</v>
      </c>
    </row>
    <row r="124" s="1" customFormat="1" ht="16.5" customHeight="1">
      <c r="B124" s="35"/>
      <c r="C124" s="202" t="s">
        <v>235</v>
      </c>
      <c r="D124" s="202" t="s">
        <v>131</v>
      </c>
      <c r="E124" s="203" t="s">
        <v>1283</v>
      </c>
      <c r="F124" s="204" t="s">
        <v>1284</v>
      </c>
      <c r="G124" s="205" t="s">
        <v>134</v>
      </c>
      <c r="H124" s="206">
        <v>24.600000000000001</v>
      </c>
      <c r="I124" s="207"/>
      <c r="J124" s="208">
        <f>ROUND(I124*H124,2)</f>
        <v>0</v>
      </c>
      <c r="K124" s="204" t="s">
        <v>135</v>
      </c>
      <c r="L124" s="40"/>
      <c r="M124" s="209" t="s">
        <v>1</v>
      </c>
      <c r="N124" s="210" t="s">
        <v>40</v>
      </c>
      <c r="O124" s="76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14" t="s">
        <v>196</v>
      </c>
      <c r="AT124" s="14" t="s">
        <v>131</v>
      </c>
      <c r="AU124" s="14" t="s">
        <v>77</v>
      </c>
      <c r="AY124" s="14" t="s">
        <v>128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136</v>
      </c>
      <c r="BK124" s="213">
        <f>ROUND(I124*H124,2)</f>
        <v>0</v>
      </c>
      <c r="BL124" s="14" t="s">
        <v>196</v>
      </c>
      <c r="BM124" s="14" t="s">
        <v>1285</v>
      </c>
    </row>
    <row r="125" s="1" customFormat="1" ht="16.5" customHeight="1">
      <c r="B125" s="35"/>
      <c r="C125" s="202" t="s">
        <v>241</v>
      </c>
      <c r="D125" s="202" t="s">
        <v>131</v>
      </c>
      <c r="E125" s="203" t="s">
        <v>1286</v>
      </c>
      <c r="F125" s="204" t="s">
        <v>1287</v>
      </c>
      <c r="G125" s="205" t="s">
        <v>149</v>
      </c>
      <c r="H125" s="206">
        <v>39</v>
      </c>
      <c r="I125" s="207"/>
      <c r="J125" s="208">
        <f>ROUND(I125*H125,2)</f>
        <v>0</v>
      </c>
      <c r="K125" s="204" t="s">
        <v>135</v>
      </c>
      <c r="L125" s="40"/>
      <c r="M125" s="209" t="s">
        <v>1</v>
      </c>
      <c r="N125" s="210" t="s">
        <v>40</v>
      </c>
      <c r="O125" s="7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14" t="s">
        <v>136</v>
      </c>
      <c r="AT125" s="14" t="s">
        <v>131</v>
      </c>
      <c r="AU125" s="14" t="s">
        <v>77</v>
      </c>
      <c r="AY125" s="14" t="s">
        <v>128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136</v>
      </c>
      <c r="BK125" s="213">
        <f>ROUND(I125*H125,2)</f>
        <v>0</v>
      </c>
      <c r="BL125" s="14" t="s">
        <v>136</v>
      </c>
      <c r="BM125" s="14" t="s">
        <v>1288</v>
      </c>
    </row>
    <row r="126" s="1" customFormat="1" ht="16.5" customHeight="1">
      <c r="B126" s="35"/>
      <c r="C126" s="202" t="s">
        <v>246</v>
      </c>
      <c r="D126" s="202" t="s">
        <v>131</v>
      </c>
      <c r="E126" s="203" t="s">
        <v>1289</v>
      </c>
      <c r="F126" s="204" t="s">
        <v>1290</v>
      </c>
      <c r="G126" s="205" t="s">
        <v>149</v>
      </c>
      <c r="H126" s="206">
        <v>39</v>
      </c>
      <c r="I126" s="207"/>
      <c r="J126" s="208">
        <f>ROUND(I126*H126,2)</f>
        <v>0</v>
      </c>
      <c r="K126" s="204" t="s">
        <v>135</v>
      </c>
      <c r="L126" s="40"/>
      <c r="M126" s="209" t="s">
        <v>1</v>
      </c>
      <c r="N126" s="210" t="s">
        <v>40</v>
      </c>
      <c r="O126" s="76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14" t="s">
        <v>136</v>
      </c>
      <c r="AT126" s="14" t="s">
        <v>131</v>
      </c>
      <c r="AU126" s="14" t="s">
        <v>77</v>
      </c>
      <c r="AY126" s="14" t="s">
        <v>128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136</v>
      </c>
      <c r="BK126" s="213">
        <f>ROUND(I126*H126,2)</f>
        <v>0</v>
      </c>
      <c r="BL126" s="14" t="s">
        <v>136</v>
      </c>
      <c r="BM126" s="14" t="s">
        <v>1291</v>
      </c>
    </row>
    <row r="127" s="1" customFormat="1" ht="16.5" customHeight="1">
      <c r="B127" s="35"/>
      <c r="C127" s="202" t="s">
        <v>251</v>
      </c>
      <c r="D127" s="202" t="s">
        <v>131</v>
      </c>
      <c r="E127" s="203" t="s">
        <v>1292</v>
      </c>
      <c r="F127" s="204" t="s">
        <v>1293</v>
      </c>
      <c r="G127" s="205" t="s">
        <v>194</v>
      </c>
      <c r="H127" s="206">
        <v>24.600000000000001</v>
      </c>
      <c r="I127" s="207"/>
      <c r="J127" s="208">
        <f>ROUND(I127*H127,2)</f>
        <v>0</v>
      </c>
      <c r="K127" s="204" t="s">
        <v>135</v>
      </c>
      <c r="L127" s="40"/>
      <c r="M127" s="209" t="s">
        <v>1</v>
      </c>
      <c r="N127" s="210" t="s">
        <v>40</v>
      </c>
      <c r="O127" s="76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14" t="s">
        <v>136</v>
      </c>
      <c r="AT127" s="14" t="s">
        <v>131</v>
      </c>
      <c r="AU127" s="14" t="s">
        <v>77</v>
      </c>
      <c r="AY127" s="14" t="s">
        <v>128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136</v>
      </c>
      <c r="BK127" s="213">
        <f>ROUND(I127*H127,2)</f>
        <v>0</v>
      </c>
      <c r="BL127" s="14" t="s">
        <v>136</v>
      </c>
      <c r="BM127" s="14" t="s">
        <v>1294</v>
      </c>
    </row>
    <row r="128" s="1" customFormat="1" ht="16.5" customHeight="1">
      <c r="B128" s="35"/>
      <c r="C128" s="202" t="s">
        <v>253</v>
      </c>
      <c r="D128" s="202" t="s">
        <v>131</v>
      </c>
      <c r="E128" s="203" t="s">
        <v>1295</v>
      </c>
      <c r="F128" s="204" t="s">
        <v>1296</v>
      </c>
      <c r="G128" s="205" t="s">
        <v>149</v>
      </c>
      <c r="H128" s="206">
        <v>39</v>
      </c>
      <c r="I128" s="207"/>
      <c r="J128" s="208">
        <f>ROUND(I128*H128,2)</f>
        <v>0</v>
      </c>
      <c r="K128" s="204" t="s">
        <v>135</v>
      </c>
      <c r="L128" s="40"/>
      <c r="M128" s="209" t="s">
        <v>1</v>
      </c>
      <c r="N128" s="210" t="s">
        <v>40</v>
      </c>
      <c r="O128" s="7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14" t="s">
        <v>136</v>
      </c>
      <c r="AT128" s="14" t="s">
        <v>131</v>
      </c>
      <c r="AU128" s="14" t="s">
        <v>77</v>
      </c>
      <c r="AY128" s="14" t="s">
        <v>128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136</v>
      </c>
      <c r="BK128" s="213">
        <f>ROUND(I128*H128,2)</f>
        <v>0</v>
      </c>
      <c r="BL128" s="14" t="s">
        <v>136</v>
      </c>
      <c r="BM128" s="14" t="s">
        <v>1297</v>
      </c>
    </row>
    <row r="129" s="1" customFormat="1" ht="16.5" customHeight="1">
      <c r="B129" s="35"/>
      <c r="C129" s="217" t="s">
        <v>255</v>
      </c>
      <c r="D129" s="217" t="s">
        <v>197</v>
      </c>
      <c r="E129" s="218" t="s">
        <v>1298</v>
      </c>
      <c r="F129" s="219" t="s">
        <v>1299</v>
      </c>
      <c r="G129" s="220" t="s">
        <v>149</v>
      </c>
      <c r="H129" s="221">
        <v>45</v>
      </c>
      <c r="I129" s="222"/>
      <c r="J129" s="223">
        <f>ROUND(I129*H129,2)</f>
        <v>0</v>
      </c>
      <c r="K129" s="219" t="s">
        <v>135</v>
      </c>
      <c r="L129" s="224"/>
      <c r="M129" s="225" t="s">
        <v>1</v>
      </c>
      <c r="N129" s="226" t="s">
        <v>40</v>
      </c>
      <c r="O129" s="76"/>
      <c r="P129" s="211">
        <f>O129*H129</f>
        <v>0</v>
      </c>
      <c r="Q129" s="211">
        <v>0.019199999999999998</v>
      </c>
      <c r="R129" s="211">
        <f>Q129*H129</f>
        <v>0.86399999999999988</v>
      </c>
      <c r="S129" s="211">
        <v>0</v>
      </c>
      <c r="T129" s="212">
        <f>S129*H129</f>
        <v>0</v>
      </c>
      <c r="AR129" s="14" t="s">
        <v>161</v>
      </c>
      <c r="AT129" s="14" t="s">
        <v>197</v>
      </c>
      <c r="AU129" s="14" t="s">
        <v>77</v>
      </c>
      <c r="AY129" s="14" t="s">
        <v>128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136</v>
      </c>
      <c r="BK129" s="213">
        <f>ROUND(I129*H129,2)</f>
        <v>0</v>
      </c>
      <c r="BL129" s="14" t="s">
        <v>136</v>
      </c>
      <c r="BM129" s="14" t="s">
        <v>1300</v>
      </c>
    </row>
    <row r="130" s="1" customFormat="1">
      <c r="B130" s="35"/>
      <c r="C130" s="36"/>
      <c r="D130" s="214" t="s">
        <v>145</v>
      </c>
      <c r="E130" s="36"/>
      <c r="F130" s="215" t="s">
        <v>1301</v>
      </c>
      <c r="G130" s="36"/>
      <c r="H130" s="36"/>
      <c r="I130" s="128"/>
      <c r="J130" s="36"/>
      <c r="K130" s="36"/>
      <c r="L130" s="40"/>
      <c r="M130" s="216"/>
      <c r="N130" s="76"/>
      <c r="O130" s="76"/>
      <c r="P130" s="76"/>
      <c r="Q130" s="76"/>
      <c r="R130" s="76"/>
      <c r="S130" s="76"/>
      <c r="T130" s="77"/>
      <c r="AT130" s="14" t="s">
        <v>145</v>
      </c>
      <c r="AU130" s="14" t="s">
        <v>77</v>
      </c>
    </row>
    <row r="131" s="1" customFormat="1" ht="16.5" customHeight="1">
      <c r="B131" s="35"/>
      <c r="C131" s="202" t="s">
        <v>257</v>
      </c>
      <c r="D131" s="202" t="s">
        <v>131</v>
      </c>
      <c r="E131" s="203" t="s">
        <v>1302</v>
      </c>
      <c r="F131" s="204" t="s">
        <v>1303</v>
      </c>
      <c r="G131" s="205" t="s">
        <v>194</v>
      </c>
      <c r="H131" s="206">
        <v>5.4500000000000002</v>
      </c>
      <c r="I131" s="207"/>
      <c r="J131" s="208">
        <f>ROUND(I131*H131,2)</f>
        <v>0</v>
      </c>
      <c r="K131" s="204" t="s">
        <v>135</v>
      </c>
      <c r="L131" s="40"/>
      <c r="M131" s="209" t="s">
        <v>1</v>
      </c>
      <c r="N131" s="210" t="s">
        <v>40</v>
      </c>
      <c r="O131" s="76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14" t="s">
        <v>136</v>
      </c>
      <c r="AT131" s="14" t="s">
        <v>131</v>
      </c>
      <c r="AU131" s="14" t="s">
        <v>77</v>
      </c>
      <c r="AY131" s="14" t="s">
        <v>128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136</v>
      </c>
      <c r="BK131" s="213">
        <f>ROUND(I131*H131,2)</f>
        <v>0</v>
      </c>
      <c r="BL131" s="14" t="s">
        <v>136</v>
      </c>
      <c r="BM131" s="14" t="s">
        <v>1304</v>
      </c>
    </row>
    <row r="132" s="1" customFormat="1" ht="16.5" customHeight="1">
      <c r="B132" s="35"/>
      <c r="C132" s="217" t="s">
        <v>261</v>
      </c>
      <c r="D132" s="217" t="s">
        <v>197</v>
      </c>
      <c r="E132" s="218" t="s">
        <v>1305</v>
      </c>
      <c r="F132" s="219" t="s">
        <v>1306</v>
      </c>
      <c r="G132" s="220" t="s">
        <v>194</v>
      </c>
      <c r="H132" s="221">
        <v>5.5</v>
      </c>
      <c r="I132" s="222"/>
      <c r="J132" s="223">
        <f>ROUND(I132*H132,2)</f>
        <v>0</v>
      </c>
      <c r="K132" s="219" t="s">
        <v>135</v>
      </c>
      <c r="L132" s="224"/>
      <c r="M132" s="225" t="s">
        <v>1</v>
      </c>
      <c r="N132" s="226" t="s">
        <v>40</v>
      </c>
      <c r="O132" s="76"/>
      <c r="P132" s="211">
        <f>O132*H132</f>
        <v>0</v>
      </c>
      <c r="Q132" s="211">
        <v>5.0000000000000002E-05</v>
      </c>
      <c r="R132" s="211">
        <f>Q132*H132</f>
        <v>0.00027500000000000002</v>
      </c>
      <c r="S132" s="211">
        <v>0</v>
      </c>
      <c r="T132" s="212">
        <f>S132*H132</f>
        <v>0</v>
      </c>
      <c r="AR132" s="14" t="s">
        <v>161</v>
      </c>
      <c r="AT132" s="14" t="s">
        <v>197</v>
      </c>
      <c r="AU132" s="14" t="s">
        <v>77</v>
      </c>
      <c r="AY132" s="14" t="s">
        <v>128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136</v>
      </c>
      <c r="BK132" s="213">
        <f>ROUND(I132*H132,2)</f>
        <v>0</v>
      </c>
      <c r="BL132" s="14" t="s">
        <v>136</v>
      </c>
      <c r="BM132" s="14" t="s">
        <v>1307</v>
      </c>
    </row>
    <row r="133" s="1" customFormat="1" ht="16.5" customHeight="1">
      <c r="B133" s="35"/>
      <c r="C133" s="202" t="s">
        <v>265</v>
      </c>
      <c r="D133" s="202" t="s">
        <v>131</v>
      </c>
      <c r="E133" s="203" t="s">
        <v>1308</v>
      </c>
      <c r="F133" s="204" t="s">
        <v>1309</v>
      </c>
      <c r="G133" s="205" t="s">
        <v>194</v>
      </c>
      <c r="H133" s="206">
        <v>24.600000000000001</v>
      </c>
      <c r="I133" s="207"/>
      <c r="J133" s="208">
        <f>ROUND(I133*H133,2)</f>
        <v>0</v>
      </c>
      <c r="K133" s="204" t="s">
        <v>135</v>
      </c>
      <c r="L133" s="40"/>
      <c r="M133" s="209" t="s">
        <v>1</v>
      </c>
      <c r="N133" s="210" t="s">
        <v>40</v>
      </c>
      <c r="O133" s="7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14" t="s">
        <v>136</v>
      </c>
      <c r="AT133" s="14" t="s">
        <v>131</v>
      </c>
      <c r="AU133" s="14" t="s">
        <v>77</v>
      </c>
      <c r="AY133" s="14" t="s">
        <v>128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136</v>
      </c>
      <c r="BK133" s="213">
        <f>ROUND(I133*H133,2)</f>
        <v>0</v>
      </c>
      <c r="BL133" s="14" t="s">
        <v>136</v>
      </c>
      <c r="BM133" s="14" t="s">
        <v>1310</v>
      </c>
    </row>
    <row r="134" s="1" customFormat="1" ht="22.5" customHeight="1">
      <c r="B134" s="35"/>
      <c r="C134" s="202" t="s">
        <v>269</v>
      </c>
      <c r="D134" s="202" t="s">
        <v>131</v>
      </c>
      <c r="E134" s="203" t="s">
        <v>1311</v>
      </c>
      <c r="F134" s="204" t="s">
        <v>1312</v>
      </c>
      <c r="G134" s="205" t="s">
        <v>189</v>
      </c>
      <c r="H134" s="206">
        <v>1.036</v>
      </c>
      <c r="I134" s="207"/>
      <c r="J134" s="208">
        <f>ROUND(I134*H134,2)</f>
        <v>0</v>
      </c>
      <c r="K134" s="204" t="s">
        <v>135</v>
      </c>
      <c r="L134" s="40"/>
      <c r="M134" s="209" t="s">
        <v>1</v>
      </c>
      <c r="N134" s="210" t="s">
        <v>40</v>
      </c>
      <c r="O134" s="76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14" t="s">
        <v>136</v>
      </c>
      <c r="AT134" s="14" t="s">
        <v>131</v>
      </c>
      <c r="AU134" s="14" t="s">
        <v>77</v>
      </c>
      <c r="AY134" s="14" t="s">
        <v>128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136</v>
      </c>
      <c r="BK134" s="213">
        <f>ROUND(I134*H134,2)</f>
        <v>0</v>
      </c>
      <c r="BL134" s="14" t="s">
        <v>136</v>
      </c>
      <c r="BM134" s="14" t="s">
        <v>1313</v>
      </c>
    </row>
    <row r="135" s="10" customFormat="1" ht="20.88" customHeight="1">
      <c r="B135" s="186"/>
      <c r="C135" s="187"/>
      <c r="D135" s="188" t="s">
        <v>66</v>
      </c>
      <c r="E135" s="200" t="s">
        <v>1134</v>
      </c>
      <c r="F135" s="200" t="s">
        <v>1314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SUM(P136:P145)</f>
        <v>0</v>
      </c>
      <c r="Q135" s="194"/>
      <c r="R135" s="195">
        <f>SUM(R136:R145)</f>
        <v>0.039255499999999999</v>
      </c>
      <c r="S135" s="194"/>
      <c r="T135" s="196">
        <f>SUM(T136:T145)</f>
        <v>0</v>
      </c>
      <c r="AR135" s="197" t="s">
        <v>77</v>
      </c>
      <c r="AT135" s="198" t="s">
        <v>66</v>
      </c>
      <c r="AU135" s="198" t="s">
        <v>77</v>
      </c>
      <c r="AY135" s="197" t="s">
        <v>128</v>
      </c>
      <c r="BK135" s="199">
        <f>SUM(BK136:BK145)</f>
        <v>0</v>
      </c>
    </row>
    <row r="136" s="1" customFormat="1" ht="22.5" customHeight="1">
      <c r="B136" s="35"/>
      <c r="C136" s="202" t="s">
        <v>273</v>
      </c>
      <c r="D136" s="202" t="s">
        <v>131</v>
      </c>
      <c r="E136" s="203" t="s">
        <v>1137</v>
      </c>
      <c r="F136" s="204" t="s">
        <v>1138</v>
      </c>
      <c r="G136" s="205" t="s">
        <v>194</v>
      </c>
      <c r="H136" s="206">
        <v>35</v>
      </c>
      <c r="I136" s="207"/>
      <c r="J136" s="208">
        <f>ROUND(I136*H136,2)</f>
        <v>0</v>
      </c>
      <c r="K136" s="204" t="s">
        <v>135</v>
      </c>
      <c r="L136" s="40"/>
      <c r="M136" s="209" t="s">
        <v>1</v>
      </c>
      <c r="N136" s="210" t="s">
        <v>40</v>
      </c>
      <c r="O136" s="7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14" t="s">
        <v>136</v>
      </c>
      <c r="AT136" s="14" t="s">
        <v>131</v>
      </c>
      <c r="AU136" s="14" t="s">
        <v>129</v>
      </c>
      <c r="AY136" s="14" t="s">
        <v>128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136</v>
      </c>
      <c r="BK136" s="213">
        <f>ROUND(I136*H136,2)</f>
        <v>0</v>
      </c>
      <c r="BL136" s="14" t="s">
        <v>136</v>
      </c>
      <c r="BM136" s="14" t="s">
        <v>1315</v>
      </c>
    </row>
    <row r="137" s="1" customFormat="1" ht="16.5" customHeight="1">
      <c r="B137" s="35"/>
      <c r="C137" s="217" t="s">
        <v>278</v>
      </c>
      <c r="D137" s="217" t="s">
        <v>197</v>
      </c>
      <c r="E137" s="218" t="s">
        <v>1141</v>
      </c>
      <c r="F137" s="219" t="s">
        <v>1142</v>
      </c>
      <c r="G137" s="220" t="s">
        <v>194</v>
      </c>
      <c r="H137" s="221">
        <v>35</v>
      </c>
      <c r="I137" s="222"/>
      <c r="J137" s="223">
        <f>ROUND(I137*H137,2)</f>
        <v>0</v>
      </c>
      <c r="K137" s="219" t="s">
        <v>135</v>
      </c>
      <c r="L137" s="224"/>
      <c r="M137" s="225" t="s">
        <v>1</v>
      </c>
      <c r="N137" s="226" t="s">
        <v>40</v>
      </c>
      <c r="O137" s="76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14" t="s">
        <v>161</v>
      </c>
      <c r="AT137" s="14" t="s">
        <v>197</v>
      </c>
      <c r="AU137" s="14" t="s">
        <v>129</v>
      </c>
      <c r="AY137" s="14" t="s">
        <v>128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136</v>
      </c>
      <c r="BK137" s="213">
        <f>ROUND(I137*H137,2)</f>
        <v>0</v>
      </c>
      <c r="BL137" s="14" t="s">
        <v>136</v>
      </c>
      <c r="BM137" s="14" t="s">
        <v>1316</v>
      </c>
    </row>
    <row r="138" s="1" customFormat="1" ht="16.5" customHeight="1">
      <c r="B138" s="35"/>
      <c r="C138" s="202" t="s">
        <v>280</v>
      </c>
      <c r="D138" s="202" t="s">
        <v>131</v>
      </c>
      <c r="E138" s="203" t="s">
        <v>1153</v>
      </c>
      <c r="F138" s="204" t="s">
        <v>1154</v>
      </c>
      <c r="G138" s="205" t="s">
        <v>149</v>
      </c>
      <c r="H138" s="206">
        <v>39</v>
      </c>
      <c r="I138" s="207"/>
      <c r="J138" s="208">
        <f>ROUND(I138*H138,2)</f>
        <v>0</v>
      </c>
      <c r="K138" s="204" t="s">
        <v>135</v>
      </c>
      <c r="L138" s="40"/>
      <c r="M138" s="209" t="s">
        <v>1</v>
      </c>
      <c r="N138" s="210" t="s">
        <v>40</v>
      </c>
      <c r="O138" s="7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14" t="s">
        <v>136</v>
      </c>
      <c r="AT138" s="14" t="s">
        <v>131</v>
      </c>
      <c r="AU138" s="14" t="s">
        <v>129</v>
      </c>
      <c r="AY138" s="14" t="s">
        <v>128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136</v>
      </c>
      <c r="BK138" s="213">
        <f>ROUND(I138*H138,2)</f>
        <v>0</v>
      </c>
      <c r="BL138" s="14" t="s">
        <v>136</v>
      </c>
      <c r="BM138" s="14" t="s">
        <v>1317</v>
      </c>
    </row>
    <row r="139" s="1" customFormat="1" ht="16.5" customHeight="1">
      <c r="B139" s="35"/>
      <c r="C139" s="217" t="s">
        <v>284</v>
      </c>
      <c r="D139" s="217" t="s">
        <v>197</v>
      </c>
      <c r="E139" s="218" t="s">
        <v>1149</v>
      </c>
      <c r="F139" s="219" t="s">
        <v>1150</v>
      </c>
      <c r="G139" s="220" t="s">
        <v>149</v>
      </c>
      <c r="H139" s="221">
        <v>42.899999999999999</v>
      </c>
      <c r="I139" s="222"/>
      <c r="J139" s="223">
        <f>ROUND(I139*H139,2)</f>
        <v>0</v>
      </c>
      <c r="K139" s="219" t="s">
        <v>135</v>
      </c>
      <c r="L139" s="224"/>
      <c r="M139" s="225" t="s">
        <v>1</v>
      </c>
      <c r="N139" s="226" t="s">
        <v>40</v>
      </c>
      <c r="O139" s="7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14" t="s">
        <v>161</v>
      </c>
      <c r="AT139" s="14" t="s">
        <v>197</v>
      </c>
      <c r="AU139" s="14" t="s">
        <v>129</v>
      </c>
      <c r="AY139" s="14" t="s">
        <v>128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4" t="s">
        <v>136</v>
      </c>
      <c r="BK139" s="213">
        <f>ROUND(I139*H139,2)</f>
        <v>0</v>
      </c>
      <c r="BL139" s="14" t="s">
        <v>136</v>
      </c>
      <c r="BM139" s="14" t="s">
        <v>1318</v>
      </c>
    </row>
    <row r="140" s="1" customFormat="1" ht="16.5" customHeight="1">
      <c r="B140" s="35"/>
      <c r="C140" s="202" t="s">
        <v>288</v>
      </c>
      <c r="D140" s="202" t="s">
        <v>131</v>
      </c>
      <c r="E140" s="203" t="s">
        <v>1319</v>
      </c>
      <c r="F140" s="204" t="s">
        <v>1320</v>
      </c>
      <c r="G140" s="205" t="s">
        <v>149</v>
      </c>
      <c r="H140" s="206">
        <v>116.75</v>
      </c>
      <c r="I140" s="207"/>
      <c r="J140" s="208">
        <f>ROUND(I140*H140,2)</f>
        <v>0</v>
      </c>
      <c r="K140" s="204" t="s">
        <v>135</v>
      </c>
      <c r="L140" s="40"/>
      <c r="M140" s="209" t="s">
        <v>1</v>
      </c>
      <c r="N140" s="210" t="s">
        <v>40</v>
      </c>
      <c r="O140" s="7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14" t="s">
        <v>136</v>
      </c>
      <c r="AT140" s="14" t="s">
        <v>131</v>
      </c>
      <c r="AU140" s="14" t="s">
        <v>129</v>
      </c>
      <c r="AY140" s="14" t="s">
        <v>128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136</v>
      </c>
      <c r="BK140" s="213">
        <f>ROUND(I140*H140,2)</f>
        <v>0</v>
      </c>
      <c r="BL140" s="14" t="s">
        <v>136</v>
      </c>
      <c r="BM140" s="14" t="s">
        <v>1321</v>
      </c>
    </row>
    <row r="141" s="1" customFormat="1" ht="16.5" customHeight="1">
      <c r="B141" s="35"/>
      <c r="C141" s="202" t="s">
        <v>292</v>
      </c>
      <c r="D141" s="202" t="s">
        <v>131</v>
      </c>
      <c r="E141" s="203" t="s">
        <v>1322</v>
      </c>
      <c r="F141" s="204" t="s">
        <v>1323</v>
      </c>
      <c r="G141" s="205" t="s">
        <v>149</v>
      </c>
      <c r="H141" s="206">
        <v>80.349999999999994</v>
      </c>
      <c r="I141" s="207"/>
      <c r="J141" s="208">
        <f>ROUND(I141*H141,2)</f>
        <v>0</v>
      </c>
      <c r="K141" s="204" t="s">
        <v>135</v>
      </c>
      <c r="L141" s="40"/>
      <c r="M141" s="209" t="s">
        <v>1</v>
      </c>
      <c r="N141" s="210" t="s">
        <v>40</v>
      </c>
      <c r="O141" s="76"/>
      <c r="P141" s="211">
        <f>O141*H141</f>
        <v>0</v>
      </c>
      <c r="Q141" s="211">
        <v>0.00033</v>
      </c>
      <c r="R141" s="211">
        <f>Q141*H141</f>
        <v>0.026515499999999997</v>
      </c>
      <c r="S141" s="211">
        <v>0</v>
      </c>
      <c r="T141" s="212">
        <f>S141*H141</f>
        <v>0</v>
      </c>
      <c r="AR141" s="14" t="s">
        <v>136</v>
      </c>
      <c r="AT141" s="14" t="s">
        <v>131</v>
      </c>
      <c r="AU141" s="14" t="s">
        <v>129</v>
      </c>
      <c r="AY141" s="14" t="s">
        <v>128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136</v>
      </c>
      <c r="BK141" s="213">
        <f>ROUND(I141*H141,2)</f>
        <v>0</v>
      </c>
      <c r="BL141" s="14" t="s">
        <v>136</v>
      </c>
      <c r="BM141" s="14" t="s">
        <v>1324</v>
      </c>
    </row>
    <row r="142" s="1" customFormat="1">
      <c r="B142" s="35"/>
      <c r="C142" s="36"/>
      <c r="D142" s="214" t="s">
        <v>145</v>
      </c>
      <c r="E142" s="36"/>
      <c r="F142" s="215" t="s">
        <v>1325</v>
      </c>
      <c r="G142" s="36"/>
      <c r="H142" s="36"/>
      <c r="I142" s="128"/>
      <c r="J142" s="36"/>
      <c r="K142" s="36"/>
      <c r="L142" s="40"/>
      <c r="M142" s="216"/>
      <c r="N142" s="76"/>
      <c r="O142" s="76"/>
      <c r="P142" s="76"/>
      <c r="Q142" s="76"/>
      <c r="R142" s="76"/>
      <c r="S142" s="76"/>
      <c r="T142" s="77"/>
      <c r="AT142" s="14" t="s">
        <v>145</v>
      </c>
      <c r="AU142" s="14" t="s">
        <v>129</v>
      </c>
    </row>
    <row r="143" s="1" customFormat="1" ht="16.5" customHeight="1">
      <c r="B143" s="35"/>
      <c r="C143" s="202" t="s">
        <v>296</v>
      </c>
      <c r="D143" s="202" t="s">
        <v>131</v>
      </c>
      <c r="E143" s="203" t="s">
        <v>1326</v>
      </c>
      <c r="F143" s="204" t="s">
        <v>1327</v>
      </c>
      <c r="G143" s="205" t="s">
        <v>149</v>
      </c>
      <c r="H143" s="206">
        <v>36.399999999999999</v>
      </c>
      <c r="I143" s="207"/>
      <c r="J143" s="208">
        <f>ROUND(I143*H143,2)</f>
        <v>0</v>
      </c>
      <c r="K143" s="204" t="s">
        <v>135</v>
      </c>
      <c r="L143" s="40"/>
      <c r="M143" s="209" t="s">
        <v>1</v>
      </c>
      <c r="N143" s="210" t="s">
        <v>40</v>
      </c>
      <c r="O143" s="76"/>
      <c r="P143" s="211">
        <f>O143*H143</f>
        <v>0</v>
      </c>
      <c r="Q143" s="211">
        <v>0.00035</v>
      </c>
      <c r="R143" s="211">
        <f>Q143*H143</f>
        <v>0.01274</v>
      </c>
      <c r="S143" s="211">
        <v>0</v>
      </c>
      <c r="T143" s="212">
        <f>S143*H143</f>
        <v>0</v>
      </c>
      <c r="AR143" s="14" t="s">
        <v>136</v>
      </c>
      <c r="AT143" s="14" t="s">
        <v>131</v>
      </c>
      <c r="AU143" s="14" t="s">
        <v>129</v>
      </c>
      <c r="AY143" s="14" t="s">
        <v>128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136</v>
      </c>
      <c r="BK143" s="213">
        <f>ROUND(I143*H143,2)</f>
        <v>0</v>
      </c>
      <c r="BL143" s="14" t="s">
        <v>136</v>
      </c>
      <c r="BM143" s="14" t="s">
        <v>1328</v>
      </c>
    </row>
    <row r="144" s="1" customFormat="1">
      <c r="B144" s="35"/>
      <c r="C144" s="36"/>
      <c r="D144" s="214" t="s">
        <v>145</v>
      </c>
      <c r="E144" s="36"/>
      <c r="F144" s="215" t="s">
        <v>1329</v>
      </c>
      <c r="G144" s="36"/>
      <c r="H144" s="36"/>
      <c r="I144" s="128"/>
      <c r="J144" s="36"/>
      <c r="K144" s="36"/>
      <c r="L144" s="40"/>
      <c r="M144" s="216"/>
      <c r="N144" s="76"/>
      <c r="O144" s="76"/>
      <c r="P144" s="76"/>
      <c r="Q144" s="76"/>
      <c r="R144" s="76"/>
      <c r="S144" s="76"/>
      <c r="T144" s="77"/>
      <c r="AT144" s="14" t="s">
        <v>145</v>
      </c>
      <c r="AU144" s="14" t="s">
        <v>129</v>
      </c>
    </row>
    <row r="145" s="1" customFormat="1" ht="16.5" customHeight="1">
      <c r="B145" s="35"/>
      <c r="C145" s="202" t="s">
        <v>300</v>
      </c>
      <c r="D145" s="202" t="s">
        <v>131</v>
      </c>
      <c r="E145" s="203" t="s">
        <v>1330</v>
      </c>
      <c r="F145" s="204" t="s">
        <v>1331</v>
      </c>
      <c r="G145" s="205" t="s">
        <v>149</v>
      </c>
      <c r="H145" s="206">
        <v>62.950000000000003</v>
      </c>
      <c r="I145" s="207"/>
      <c r="J145" s="208">
        <f>ROUND(I145*H145,2)</f>
        <v>0</v>
      </c>
      <c r="K145" s="204" t="s">
        <v>135</v>
      </c>
      <c r="L145" s="40"/>
      <c r="M145" s="249" t="s">
        <v>1</v>
      </c>
      <c r="N145" s="250" t="s">
        <v>40</v>
      </c>
      <c r="O145" s="25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AR145" s="14" t="s">
        <v>136</v>
      </c>
      <c r="AT145" s="14" t="s">
        <v>131</v>
      </c>
      <c r="AU145" s="14" t="s">
        <v>129</v>
      </c>
      <c r="AY145" s="14" t="s">
        <v>128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136</v>
      </c>
      <c r="BK145" s="213">
        <f>ROUND(I145*H145,2)</f>
        <v>0</v>
      </c>
      <c r="BL145" s="14" t="s">
        <v>136</v>
      </c>
      <c r="BM145" s="14" t="s">
        <v>1332</v>
      </c>
    </row>
    <row r="146" s="1" customFormat="1" ht="6.96" customHeight="1">
      <c r="B146" s="54"/>
      <c r="C146" s="55"/>
      <c r="D146" s="55"/>
      <c r="E146" s="55"/>
      <c r="F146" s="55"/>
      <c r="G146" s="55"/>
      <c r="H146" s="55"/>
      <c r="I146" s="152"/>
      <c r="J146" s="55"/>
      <c r="K146" s="55"/>
      <c r="L146" s="40"/>
    </row>
  </sheetData>
  <sheetProtection sheet="1" autoFilter="0" formatColumns="0" formatRows="0" objects="1" scenarios="1" spinCount="100000" saltValue="bb7pBGsvxDLHIVuoOVXUJsnIH5yPkRjmplNqBp4k830nuaXV4+5TAcCDDVkI5e0xL2NrgUPLLMN6k2T72T0L1Q==" hashValue="w6q0fNZHbtJiNefFUvecJX5bBy2D+ExBV44nVSyrHeozr5vzjE5CdwHJR0SLA2SbEQp8UIdCUrQJMhiI+Ktbqg==" algorithmName="SHA-512" password="CC35"/>
  <autoFilter ref="C88:K14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77</v>
      </c>
    </row>
    <row r="4" ht="24.96" customHeight="1">
      <c r="B4" s="17"/>
      <c r="D4" s="125" t="s">
        <v>84</v>
      </c>
      <c r="L4" s="17"/>
      <c r="M4" s="21" t="s">
        <v>10</v>
      </c>
      <c r="AT4" s="14" t="s">
        <v>30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Záhoří ON - oprava výpravní budovy</v>
      </c>
      <c r="F7" s="126"/>
      <c r="G7" s="126"/>
      <c r="H7" s="126"/>
      <c r="L7" s="17"/>
    </row>
    <row r="8" s="1" customFormat="1" ht="12" customHeight="1">
      <c r="B8" s="40"/>
      <c r="D8" s="126" t="s">
        <v>85</v>
      </c>
      <c r="I8" s="128"/>
      <c r="L8" s="40"/>
    </row>
    <row r="9" s="1" customFormat="1" ht="36.96" customHeight="1">
      <c r="B9" s="40"/>
      <c r="E9" s="129" t="s">
        <v>1333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29. 7. 2019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">
        <v>1</v>
      </c>
      <c r="L14" s="40"/>
    </row>
    <row r="15" s="1" customFormat="1" ht="18" customHeight="1">
      <c r="B15" s="40"/>
      <c r="E15" s="14" t="s">
        <v>21</v>
      </c>
      <c r="I15" s="130" t="s">
        <v>26</v>
      </c>
      <c r="J15" s="14" t="s">
        <v>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27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26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29</v>
      </c>
      <c r="I20" s="130" t="s">
        <v>25</v>
      </c>
      <c r="J20" s="14" t="s">
        <v>1</v>
      </c>
      <c r="L20" s="40"/>
    </row>
    <row r="21" s="1" customFormat="1" ht="18" customHeight="1">
      <c r="B21" s="40"/>
      <c r="E21" s="14" t="s">
        <v>21</v>
      </c>
      <c r="I21" s="130" t="s">
        <v>26</v>
      </c>
      <c r="J21" s="14" t="s">
        <v>1</v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31</v>
      </c>
      <c r="I23" s="130" t="s">
        <v>25</v>
      </c>
      <c r="J23" s="14" t="s">
        <v>1</v>
      </c>
      <c r="L23" s="40"/>
    </row>
    <row r="24" s="1" customFormat="1" ht="18" customHeight="1">
      <c r="B24" s="40"/>
      <c r="E24" s="14" t="s">
        <v>21</v>
      </c>
      <c r="I24" s="130" t="s">
        <v>26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32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33</v>
      </c>
      <c r="I30" s="128"/>
      <c r="J30" s="137">
        <f>ROUND(J84,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35</v>
      </c>
      <c r="I32" s="139" t="s">
        <v>34</v>
      </c>
      <c r="J32" s="138" t="s">
        <v>36</v>
      </c>
      <c r="L32" s="40"/>
    </row>
    <row r="33" hidden="1" s="1" customFormat="1" ht="14.4" customHeight="1">
      <c r="B33" s="40"/>
      <c r="D33" s="126" t="s">
        <v>37</v>
      </c>
      <c r="E33" s="126" t="s">
        <v>38</v>
      </c>
      <c r="F33" s="140">
        <f>ROUND((SUM(BE84:BE100)),  2)</f>
        <v>0</v>
      </c>
      <c r="I33" s="141">
        <v>0.20999999999999999</v>
      </c>
      <c r="J33" s="140">
        <f>ROUND(((SUM(BE84:BE100))*I33),  2)</f>
        <v>0</v>
      </c>
      <c r="L33" s="40"/>
    </row>
    <row r="34" hidden="1" s="1" customFormat="1" ht="14.4" customHeight="1">
      <c r="B34" s="40"/>
      <c r="E34" s="126" t="s">
        <v>39</v>
      </c>
      <c r="F34" s="140">
        <f>ROUND((SUM(BF84:BF100)),  2)</f>
        <v>0</v>
      </c>
      <c r="I34" s="141">
        <v>0.14999999999999999</v>
      </c>
      <c r="J34" s="140">
        <f>ROUND(((SUM(BF84:BF100))*I34),  2)</f>
        <v>0</v>
      </c>
      <c r="L34" s="40"/>
    </row>
    <row r="35" s="1" customFormat="1" ht="14.4" customHeight="1">
      <c r="B35" s="40"/>
      <c r="D35" s="126" t="s">
        <v>37</v>
      </c>
      <c r="E35" s="126" t="s">
        <v>40</v>
      </c>
      <c r="F35" s="140">
        <f>ROUND((SUM(BG84:BG100)),  2)</f>
        <v>0</v>
      </c>
      <c r="I35" s="141">
        <v>0.20999999999999999</v>
      </c>
      <c r="J35" s="140">
        <f>0</f>
        <v>0</v>
      </c>
      <c r="L35" s="40"/>
    </row>
    <row r="36" s="1" customFormat="1" ht="14.4" customHeight="1">
      <c r="B36" s="40"/>
      <c r="E36" s="126" t="s">
        <v>41</v>
      </c>
      <c r="F36" s="140">
        <f>ROUND((SUM(BH84:BH100)),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42</v>
      </c>
      <c r="F37" s="140">
        <f>ROUND((SUM(BI84:BI100)),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43</v>
      </c>
      <c r="E39" s="144"/>
      <c r="F39" s="144"/>
      <c r="G39" s="145" t="s">
        <v>44</v>
      </c>
      <c r="H39" s="146" t="s">
        <v>45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87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Záhoří ON - oprava výpravní budovy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85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SO 03 - Vedlejší rozpočtové náklady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29. 7. 2019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24</v>
      </c>
      <c r="D54" s="36"/>
      <c r="E54" s="36"/>
      <c r="F54" s="24" t="str">
        <f>E15</f>
        <v xml:space="preserve"> </v>
      </c>
      <c r="G54" s="36"/>
      <c r="H54" s="36"/>
      <c r="I54" s="130" t="s">
        <v>29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27</v>
      </c>
      <c r="D55" s="36"/>
      <c r="E55" s="36"/>
      <c r="F55" s="24" t="str">
        <f>IF(E18="","",E18)</f>
        <v>Vyplň údaj</v>
      </c>
      <c r="G55" s="36"/>
      <c r="H55" s="36"/>
      <c r="I55" s="130" t="s">
        <v>31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88</v>
      </c>
      <c r="D57" s="158"/>
      <c r="E57" s="158"/>
      <c r="F57" s="158"/>
      <c r="G57" s="158"/>
      <c r="H57" s="158"/>
      <c r="I57" s="159"/>
      <c r="J57" s="160" t="s">
        <v>89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90</v>
      </c>
      <c r="D59" s="36"/>
      <c r="E59" s="36"/>
      <c r="F59" s="36"/>
      <c r="G59" s="36"/>
      <c r="H59" s="36"/>
      <c r="I59" s="128"/>
      <c r="J59" s="95">
        <f>J84</f>
        <v>0</v>
      </c>
      <c r="K59" s="36"/>
      <c r="L59" s="40"/>
      <c r="AU59" s="14" t="s">
        <v>91</v>
      </c>
    </row>
    <row r="60" s="7" customFormat="1" ht="24.96" customHeight="1">
      <c r="B60" s="162"/>
      <c r="C60" s="163"/>
      <c r="D60" s="164" t="s">
        <v>1334</v>
      </c>
      <c r="E60" s="165"/>
      <c r="F60" s="165"/>
      <c r="G60" s="165"/>
      <c r="H60" s="165"/>
      <c r="I60" s="166"/>
      <c r="J60" s="167">
        <f>J85</f>
        <v>0</v>
      </c>
      <c r="K60" s="163"/>
      <c r="L60" s="168"/>
    </row>
    <row r="61" s="8" customFormat="1" ht="19.92" customHeight="1">
      <c r="B61" s="169"/>
      <c r="C61" s="170"/>
      <c r="D61" s="171" t="s">
        <v>1335</v>
      </c>
      <c r="E61" s="172"/>
      <c r="F61" s="172"/>
      <c r="G61" s="172"/>
      <c r="H61" s="172"/>
      <c r="I61" s="173"/>
      <c r="J61" s="174">
        <f>J86</f>
        <v>0</v>
      </c>
      <c r="K61" s="170"/>
      <c r="L61" s="175"/>
    </row>
    <row r="62" s="8" customFormat="1" ht="19.92" customHeight="1">
      <c r="B62" s="169"/>
      <c r="C62" s="170"/>
      <c r="D62" s="171" t="s">
        <v>1336</v>
      </c>
      <c r="E62" s="172"/>
      <c r="F62" s="172"/>
      <c r="G62" s="172"/>
      <c r="H62" s="172"/>
      <c r="I62" s="173"/>
      <c r="J62" s="174">
        <f>J88</f>
        <v>0</v>
      </c>
      <c r="K62" s="170"/>
      <c r="L62" s="175"/>
    </row>
    <row r="63" s="8" customFormat="1" ht="19.92" customHeight="1">
      <c r="B63" s="169"/>
      <c r="C63" s="170"/>
      <c r="D63" s="171" t="s">
        <v>1337</v>
      </c>
      <c r="E63" s="172"/>
      <c r="F63" s="172"/>
      <c r="G63" s="172"/>
      <c r="H63" s="172"/>
      <c r="I63" s="173"/>
      <c r="J63" s="174">
        <f>J90</f>
        <v>0</v>
      </c>
      <c r="K63" s="170"/>
      <c r="L63" s="175"/>
    </row>
    <row r="64" s="8" customFormat="1" ht="19.92" customHeight="1">
      <c r="B64" s="169"/>
      <c r="C64" s="170"/>
      <c r="D64" s="171" t="s">
        <v>1338</v>
      </c>
      <c r="E64" s="172"/>
      <c r="F64" s="172"/>
      <c r="G64" s="172"/>
      <c r="H64" s="172"/>
      <c r="I64" s="173"/>
      <c r="J64" s="174">
        <f>J92</f>
        <v>0</v>
      </c>
      <c r="K64" s="170"/>
      <c r="L64" s="175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28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52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5"/>
      <c r="J70" s="57"/>
      <c r="K70" s="57"/>
      <c r="L70" s="40"/>
    </row>
    <row r="71" s="1" customFormat="1" ht="24.96" customHeight="1">
      <c r="B71" s="35"/>
      <c r="C71" s="20" t="s">
        <v>113</v>
      </c>
      <c r="D71" s="36"/>
      <c r="E71" s="36"/>
      <c r="F71" s="36"/>
      <c r="G71" s="36"/>
      <c r="H71" s="36"/>
      <c r="I71" s="128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16.5" customHeight="1">
      <c r="B74" s="35"/>
      <c r="C74" s="36"/>
      <c r="D74" s="36"/>
      <c r="E74" s="156" t="str">
        <f>E7</f>
        <v>Záhoří ON - oprava výpravní budovy</v>
      </c>
      <c r="F74" s="29"/>
      <c r="G74" s="29"/>
      <c r="H74" s="29"/>
      <c r="I74" s="128"/>
      <c r="J74" s="36"/>
      <c r="K74" s="36"/>
      <c r="L74" s="40"/>
    </row>
    <row r="75" s="1" customFormat="1" ht="12" customHeight="1">
      <c r="B75" s="35"/>
      <c r="C75" s="29" t="s">
        <v>85</v>
      </c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16.5" customHeight="1">
      <c r="B76" s="35"/>
      <c r="C76" s="36"/>
      <c r="D76" s="36"/>
      <c r="E76" s="61" t="str">
        <f>E9</f>
        <v>SO 03 - Vedlejší rozpočtové náklady</v>
      </c>
      <c r="F76" s="36"/>
      <c r="G76" s="36"/>
      <c r="H76" s="36"/>
      <c r="I76" s="128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2" customHeight="1">
      <c r="B78" s="35"/>
      <c r="C78" s="29" t="s">
        <v>20</v>
      </c>
      <c r="D78" s="36"/>
      <c r="E78" s="36"/>
      <c r="F78" s="24" t="str">
        <f>F12</f>
        <v xml:space="preserve"> </v>
      </c>
      <c r="G78" s="36"/>
      <c r="H78" s="36"/>
      <c r="I78" s="130" t="s">
        <v>22</v>
      </c>
      <c r="J78" s="64" t="str">
        <f>IF(J12="","",J12)</f>
        <v>29. 7. 2019</v>
      </c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3.65" customHeight="1">
      <c r="B80" s="35"/>
      <c r="C80" s="29" t="s">
        <v>24</v>
      </c>
      <c r="D80" s="36"/>
      <c r="E80" s="36"/>
      <c r="F80" s="24" t="str">
        <f>E15</f>
        <v xml:space="preserve"> </v>
      </c>
      <c r="G80" s="36"/>
      <c r="H80" s="36"/>
      <c r="I80" s="130" t="s">
        <v>29</v>
      </c>
      <c r="J80" s="33" t="str">
        <f>E21</f>
        <v xml:space="preserve"> </v>
      </c>
      <c r="K80" s="36"/>
      <c r="L80" s="40"/>
    </row>
    <row r="81" s="1" customFormat="1" ht="13.65" customHeight="1">
      <c r="B81" s="35"/>
      <c r="C81" s="29" t="s">
        <v>27</v>
      </c>
      <c r="D81" s="36"/>
      <c r="E81" s="36"/>
      <c r="F81" s="24" t="str">
        <f>IF(E18="","",E18)</f>
        <v>Vyplň údaj</v>
      </c>
      <c r="G81" s="36"/>
      <c r="H81" s="36"/>
      <c r="I81" s="130" t="s">
        <v>31</v>
      </c>
      <c r="J81" s="33" t="str">
        <f>E24</f>
        <v xml:space="preserve"> </v>
      </c>
      <c r="K81" s="36"/>
      <c r="L81" s="40"/>
    </row>
    <row r="82" s="1" customFormat="1" ht="10.32" customHeight="1">
      <c r="B82" s="35"/>
      <c r="C82" s="36"/>
      <c r="D82" s="36"/>
      <c r="E82" s="36"/>
      <c r="F82" s="36"/>
      <c r="G82" s="36"/>
      <c r="H82" s="36"/>
      <c r="I82" s="128"/>
      <c r="J82" s="36"/>
      <c r="K82" s="36"/>
      <c r="L82" s="40"/>
    </row>
    <row r="83" s="9" customFormat="1" ht="29.28" customHeight="1">
      <c r="B83" s="176"/>
      <c r="C83" s="177" t="s">
        <v>114</v>
      </c>
      <c r="D83" s="178" t="s">
        <v>52</v>
      </c>
      <c r="E83" s="178" t="s">
        <v>48</v>
      </c>
      <c r="F83" s="178" t="s">
        <v>49</v>
      </c>
      <c r="G83" s="178" t="s">
        <v>115</v>
      </c>
      <c r="H83" s="178" t="s">
        <v>116</v>
      </c>
      <c r="I83" s="179" t="s">
        <v>117</v>
      </c>
      <c r="J83" s="178" t="s">
        <v>89</v>
      </c>
      <c r="K83" s="180" t="s">
        <v>118</v>
      </c>
      <c r="L83" s="181"/>
      <c r="M83" s="85" t="s">
        <v>1</v>
      </c>
      <c r="N83" s="86" t="s">
        <v>37</v>
      </c>
      <c r="O83" s="86" t="s">
        <v>119</v>
      </c>
      <c r="P83" s="86" t="s">
        <v>120</v>
      </c>
      <c r="Q83" s="86" t="s">
        <v>121</v>
      </c>
      <c r="R83" s="86" t="s">
        <v>122</v>
      </c>
      <c r="S83" s="86" t="s">
        <v>123</v>
      </c>
      <c r="T83" s="87" t="s">
        <v>124</v>
      </c>
    </row>
    <row r="84" s="1" customFormat="1" ht="22.8" customHeight="1">
      <c r="B84" s="35"/>
      <c r="C84" s="92" t="s">
        <v>125</v>
      </c>
      <c r="D84" s="36"/>
      <c r="E84" s="36"/>
      <c r="F84" s="36"/>
      <c r="G84" s="36"/>
      <c r="H84" s="36"/>
      <c r="I84" s="128"/>
      <c r="J84" s="182">
        <f>BK84</f>
        <v>0</v>
      </c>
      <c r="K84" s="36"/>
      <c r="L84" s="40"/>
      <c r="M84" s="88"/>
      <c r="N84" s="89"/>
      <c r="O84" s="89"/>
      <c r="P84" s="183">
        <f>P85</f>
        <v>0</v>
      </c>
      <c r="Q84" s="89"/>
      <c r="R84" s="183">
        <f>R85</f>
        <v>0</v>
      </c>
      <c r="S84" s="89"/>
      <c r="T84" s="184">
        <f>T85</f>
        <v>0</v>
      </c>
      <c r="AT84" s="14" t="s">
        <v>66</v>
      </c>
      <c r="AU84" s="14" t="s">
        <v>91</v>
      </c>
      <c r="BK84" s="185">
        <f>BK85</f>
        <v>0</v>
      </c>
    </row>
    <row r="85" s="10" customFormat="1" ht="25.92" customHeight="1">
      <c r="B85" s="186"/>
      <c r="C85" s="187"/>
      <c r="D85" s="188" t="s">
        <v>66</v>
      </c>
      <c r="E85" s="189" t="s">
        <v>1339</v>
      </c>
      <c r="F85" s="189" t="s">
        <v>82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P86+P88+P90+P92</f>
        <v>0</v>
      </c>
      <c r="Q85" s="194"/>
      <c r="R85" s="195">
        <f>R86+R88+R90+R92</f>
        <v>0</v>
      </c>
      <c r="S85" s="194"/>
      <c r="T85" s="196">
        <f>T86+T88+T90+T92</f>
        <v>0</v>
      </c>
      <c r="AR85" s="197" t="s">
        <v>151</v>
      </c>
      <c r="AT85" s="198" t="s">
        <v>66</v>
      </c>
      <c r="AU85" s="198" t="s">
        <v>67</v>
      </c>
      <c r="AY85" s="197" t="s">
        <v>128</v>
      </c>
      <c r="BK85" s="199">
        <f>BK86+BK88+BK90+BK92</f>
        <v>0</v>
      </c>
    </row>
    <row r="86" s="10" customFormat="1" ht="22.8" customHeight="1">
      <c r="B86" s="186"/>
      <c r="C86" s="187"/>
      <c r="D86" s="188" t="s">
        <v>66</v>
      </c>
      <c r="E86" s="200" t="s">
        <v>1340</v>
      </c>
      <c r="F86" s="200" t="s">
        <v>1341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P87</f>
        <v>0</v>
      </c>
      <c r="Q86" s="194"/>
      <c r="R86" s="195">
        <f>R87</f>
        <v>0</v>
      </c>
      <c r="S86" s="194"/>
      <c r="T86" s="196">
        <f>T87</f>
        <v>0</v>
      </c>
      <c r="AR86" s="197" t="s">
        <v>151</v>
      </c>
      <c r="AT86" s="198" t="s">
        <v>66</v>
      </c>
      <c r="AU86" s="198" t="s">
        <v>75</v>
      </c>
      <c r="AY86" s="197" t="s">
        <v>128</v>
      </c>
      <c r="BK86" s="199">
        <f>BK87</f>
        <v>0</v>
      </c>
    </row>
    <row r="87" s="1" customFormat="1" ht="16.5" customHeight="1">
      <c r="B87" s="35"/>
      <c r="C87" s="202" t="s">
        <v>75</v>
      </c>
      <c r="D87" s="202" t="s">
        <v>131</v>
      </c>
      <c r="E87" s="203" t="s">
        <v>1342</v>
      </c>
      <c r="F87" s="204" t="s">
        <v>1341</v>
      </c>
      <c r="G87" s="205" t="s">
        <v>1343</v>
      </c>
      <c r="H87" s="206">
        <v>1</v>
      </c>
      <c r="I87" s="207"/>
      <c r="J87" s="208">
        <f>ROUND(I87*H87,2)</f>
        <v>0</v>
      </c>
      <c r="K87" s="204" t="s">
        <v>135</v>
      </c>
      <c r="L87" s="40"/>
      <c r="M87" s="209" t="s">
        <v>1</v>
      </c>
      <c r="N87" s="210" t="s">
        <v>40</v>
      </c>
      <c r="O87" s="76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4" t="s">
        <v>1344</v>
      </c>
      <c r="AT87" s="14" t="s">
        <v>131</v>
      </c>
      <c r="AU87" s="14" t="s">
        <v>77</v>
      </c>
      <c r="AY87" s="14" t="s">
        <v>128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4" t="s">
        <v>136</v>
      </c>
      <c r="BK87" s="213">
        <f>ROUND(I87*H87,2)</f>
        <v>0</v>
      </c>
      <c r="BL87" s="14" t="s">
        <v>1344</v>
      </c>
      <c r="BM87" s="14" t="s">
        <v>1345</v>
      </c>
    </row>
    <row r="88" s="10" customFormat="1" ht="22.8" customHeight="1">
      <c r="B88" s="186"/>
      <c r="C88" s="187"/>
      <c r="D88" s="188" t="s">
        <v>66</v>
      </c>
      <c r="E88" s="200" t="s">
        <v>1346</v>
      </c>
      <c r="F88" s="200" t="s">
        <v>1347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P89</f>
        <v>0</v>
      </c>
      <c r="Q88" s="194"/>
      <c r="R88" s="195">
        <f>R89</f>
        <v>0</v>
      </c>
      <c r="S88" s="194"/>
      <c r="T88" s="196">
        <f>T89</f>
        <v>0</v>
      </c>
      <c r="AR88" s="197" t="s">
        <v>151</v>
      </c>
      <c r="AT88" s="198" t="s">
        <v>66</v>
      </c>
      <c r="AU88" s="198" t="s">
        <v>75</v>
      </c>
      <c r="AY88" s="197" t="s">
        <v>128</v>
      </c>
      <c r="BK88" s="199">
        <f>BK89</f>
        <v>0</v>
      </c>
    </row>
    <row r="89" s="1" customFormat="1" ht="16.5" customHeight="1">
      <c r="B89" s="35"/>
      <c r="C89" s="202" t="s">
        <v>77</v>
      </c>
      <c r="D89" s="202" t="s">
        <v>131</v>
      </c>
      <c r="E89" s="203" t="s">
        <v>1348</v>
      </c>
      <c r="F89" s="204" t="s">
        <v>1349</v>
      </c>
      <c r="G89" s="205" t="s">
        <v>1343</v>
      </c>
      <c r="H89" s="206">
        <v>1</v>
      </c>
      <c r="I89" s="207"/>
      <c r="J89" s="208">
        <f>ROUND(I89*H89,2)</f>
        <v>0</v>
      </c>
      <c r="K89" s="204" t="s">
        <v>135</v>
      </c>
      <c r="L89" s="40"/>
      <c r="M89" s="209" t="s">
        <v>1</v>
      </c>
      <c r="N89" s="210" t="s">
        <v>40</v>
      </c>
      <c r="O89" s="76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4" t="s">
        <v>1344</v>
      </c>
      <c r="AT89" s="14" t="s">
        <v>131</v>
      </c>
      <c r="AU89" s="14" t="s">
        <v>77</v>
      </c>
      <c r="AY89" s="14" t="s">
        <v>128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136</v>
      </c>
      <c r="BK89" s="213">
        <f>ROUND(I89*H89,2)</f>
        <v>0</v>
      </c>
      <c r="BL89" s="14" t="s">
        <v>1344</v>
      </c>
      <c r="BM89" s="14" t="s">
        <v>1350</v>
      </c>
    </row>
    <row r="90" s="10" customFormat="1" ht="22.8" customHeight="1">
      <c r="B90" s="186"/>
      <c r="C90" s="187"/>
      <c r="D90" s="188" t="s">
        <v>66</v>
      </c>
      <c r="E90" s="200" t="s">
        <v>1351</v>
      </c>
      <c r="F90" s="200" t="s">
        <v>1352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P91</f>
        <v>0</v>
      </c>
      <c r="Q90" s="194"/>
      <c r="R90" s="195">
        <f>R91</f>
        <v>0</v>
      </c>
      <c r="S90" s="194"/>
      <c r="T90" s="196">
        <f>T91</f>
        <v>0</v>
      </c>
      <c r="AR90" s="197" t="s">
        <v>151</v>
      </c>
      <c r="AT90" s="198" t="s">
        <v>66</v>
      </c>
      <c r="AU90" s="198" t="s">
        <v>75</v>
      </c>
      <c r="AY90" s="197" t="s">
        <v>128</v>
      </c>
      <c r="BK90" s="199">
        <f>BK91</f>
        <v>0</v>
      </c>
    </row>
    <row r="91" s="1" customFormat="1" ht="16.5" customHeight="1">
      <c r="B91" s="35"/>
      <c r="C91" s="202" t="s">
        <v>129</v>
      </c>
      <c r="D91" s="202" t="s">
        <v>131</v>
      </c>
      <c r="E91" s="203" t="s">
        <v>1353</v>
      </c>
      <c r="F91" s="204" t="s">
        <v>1352</v>
      </c>
      <c r="G91" s="205" t="s">
        <v>1343</v>
      </c>
      <c r="H91" s="206">
        <v>1</v>
      </c>
      <c r="I91" s="207"/>
      <c r="J91" s="208">
        <f>ROUND(I91*H91,2)</f>
        <v>0</v>
      </c>
      <c r="K91" s="204" t="s">
        <v>135</v>
      </c>
      <c r="L91" s="40"/>
      <c r="M91" s="209" t="s">
        <v>1</v>
      </c>
      <c r="N91" s="210" t="s">
        <v>40</v>
      </c>
      <c r="O91" s="76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4" t="s">
        <v>1344</v>
      </c>
      <c r="AT91" s="14" t="s">
        <v>131</v>
      </c>
      <c r="AU91" s="14" t="s">
        <v>77</v>
      </c>
      <c r="AY91" s="14" t="s">
        <v>128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136</v>
      </c>
      <c r="BK91" s="213">
        <f>ROUND(I91*H91,2)</f>
        <v>0</v>
      </c>
      <c r="BL91" s="14" t="s">
        <v>1344</v>
      </c>
      <c r="BM91" s="14" t="s">
        <v>1354</v>
      </c>
    </row>
    <row r="92" s="10" customFormat="1" ht="22.8" customHeight="1">
      <c r="B92" s="186"/>
      <c r="C92" s="187"/>
      <c r="D92" s="188" t="s">
        <v>66</v>
      </c>
      <c r="E92" s="200" t="s">
        <v>1355</v>
      </c>
      <c r="F92" s="200" t="s">
        <v>1356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SUM(P93:P100)</f>
        <v>0</v>
      </c>
      <c r="Q92" s="194"/>
      <c r="R92" s="195">
        <f>SUM(R93:R100)</f>
        <v>0</v>
      </c>
      <c r="S92" s="194"/>
      <c r="T92" s="196">
        <f>SUM(T93:T100)</f>
        <v>0</v>
      </c>
      <c r="AR92" s="197" t="s">
        <v>151</v>
      </c>
      <c r="AT92" s="198" t="s">
        <v>66</v>
      </c>
      <c r="AU92" s="198" t="s">
        <v>75</v>
      </c>
      <c r="AY92" s="197" t="s">
        <v>128</v>
      </c>
      <c r="BK92" s="199">
        <f>SUM(BK93:BK100)</f>
        <v>0</v>
      </c>
    </row>
    <row r="93" s="1" customFormat="1" ht="16.5" customHeight="1">
      <c r="B93" s="35"/>
      <c r="C93" s="202" t="s">
        <v>136</v>
      </c>
      <c r="D93" s="202" t="s">
        <v>131</v>
      </c>
      <c r="E93" s="203" t="s">
        <v>1357</v>
      </c>
      <c r="F93" s="204" t="s">
        <v>1356</v>
      </c>
      <c r="G93" s="205" t="s">
        <v>1343</v>
      </c>
      <c r="H93" s="206">
        <v>1</v>
      </c>
      <c r="I93" s="207"/>
      <c r="J93" s="208">
        <f>ROUND(I93*H93,2)</f>
        <v>0</v>
      </c>
      <c r="K93" s="204" t="s">
        <v>135</v>
      </c>
      <c r="L93" s="40"/>
      <c r="M93" s="209" t="s">
        <v>1</v>
      </c>
      <c r="N93" s="210" t="s">
        <v>40</v>
      </c>
      <c r="O93" s="76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4" t="s">
        <v>1344</v>
      </c>
      <c r="AT93" s="14" t="s">
        <v>131</v>
      </c>
      <c r="AU93" s="14" t="s">
        <v>77</v>
      </c>
      <c r="AY93" s="14" t="s">
        <v>128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136</v>
      </c>
      <c r="BK93" s="213">
        <f>ROUND(I93*H93,2)</f>
        <v>0</v>
      </c>
      <c r="BL93" s="14" t="s">
        <v>1344</v>
      </c>
      <c r="BM93" s="14" t="s">
        <v>1358</v>
      </c>
    </row>
    <row r="94" s="1" customFormat="1">
      <c r="B94" s="35"/>
      <c r="C94" s="36"/>
      <c r="D94" s="214" t="s">
        <v>145</v>
      </c>
      <c r="E94" s="36"/>
      <c r="F94" s="215" t="s">
        <v>1359</v>
      </c>
      <c r="G94" s="36"/>
      <c r="H94" s="36"/>
      <c r="I94" s="128"/>
      <c r="J94" s="36"/>
      <c r="K94" s="36"/>
      <c r="L94" s="40"/>
      <c r="M94" s="216"/>
      <c r="N94" s="76"/>
      <c r="O94" s="76"/>
      <c r="P94" s="76"/>
      <c r="Q94" s="76"/>
      <c r="R94" s="76"/>
      <c r="S94" s="76"/>
      <c r="T94" s="77"/>
      <c r="AT94" s="14" t="s">
        <v>145</v>
      </c>
      <c r="AU94" s="14" t="s">
        <v>77</v>
      </c>
    </row>
    <row r="95" s="1" customFormat="1" ht="16.5" customHeight="1">
      <c r="B95" s="35"/>
      <c r="C95" s="202" t="s">
        <v>151</v>
      </c>
      <c r="D95" s="202" t="s">
        <v>131</v>
      </c>
      <c r="E95" s="203" t="s">
        <v>1360</v>
      </c>
      <c r="F95" s="204" t="s">
        <v>1361</v>
      </c>
      <c r="G95" s="205" t="s">
        <v>1343</v>
      </c>
      <c r="H95" s="206">
        <v>1</v>
      </c>
      <c r="I95" s="207"/>
      <c r="J95" s="208">
        <f>ROUND(I95*H95,2)</f>
        <v>0</v>
      </c>
      <c r="K95" s="204" t="s">
        <v>135</v>
      </c>
      <c r="L95" s="40"/>
      <c r="M95" s="209" t="s">
        <v>1</v>
      </c>
      <c r="N95" s="210" t="s">
        <v>40</v>
      </c>
      <c r="O95" s="76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4" t="s">
        <v>1344</v>
      </c>
      <c r="AT95" s="14" t="s">
        <v>131</v>
      </c>
      <c r="AU95" s="14" t="s">
        <v>77</v>
      </c>
      <c r="AY95" s="14" t="s">
        <v>128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136</v>
      </c>
      <c r="BK95" s="213">
        <f>ROUND(I95*H95,2)</f>
        <v>0</v>
      </c>
      <c r="BL95" s="14" t="s">
        <v>1344</v>
      </c>
      <c r="BM95" s="14" t="s">
        <v>1362</v>
      </c>
    </row>
    <row r="96" s="1" customFormat="1" ht="16.5" customHeight="1">
      <c r="B96" s="35"/>
      <c r="C96" s="202" t="s">
        <v>155</v>
      </c>
      <c r="D96" s="202" t="s">
        <v>131</v>
      </c>
      <c r="E96" s="203" t="s">
        <v>1363</v>
      </c>
      <c r="F96" s="204" t="s">
        <v>1364</v>
      </c>
      <c r="G96" s="205" t="s">
        <v>1343</v>
      </c>
      <c r="H96" s="206">
        <v>1</v>
      </c>
      <c r="I96" s="207"/>
      <c r="J96" s="208">
        <f>ROUND(I96*H96,2)</f>
        <v>0</v>
      </c>
      <c r="K96" s="204" t="s">
        <v>135</v>
      </c>
      <c r="L96" s="40"/>
      <c r="M96" s="209" t="s">
        <v>1</v>
      </c>
      <c r="N96" s="210" t="s">
        <v>40</v>
      </c>
      <c r="O96" s="76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14" t="s">
        <v>1344</v>
      </c>
      <c r="AT96" s="14" t="s">
        <v>131</v>
      </c>
      <c r="AU96" s="14" t="s">
        <v>77</v>
      </c>
      <c r="AY96" s="14" t="s">
        <v>128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136</v>
      </c>
      <c r="BK96" s="213">
        <f>ROUND(I96*H96,2)</f>
        <v>0</v>
      </c>
      <c r="BL96" s="14" t="s">
        <v>1344</v>
      </c>
      <c r="BM96" s="14" t="s">
        <v>1365</v>
      </c>
    </row>
    <row r="97" s="1" customFormat="1">
      <c r="B97" s="35"/>
      <c r="C97" s="36"/>
      <c r="D97" s="214" t="s">
        <v>145</v>
      </c>
      <c r="E97" s="36"/>
      <c r="F97" s="215" t="s">
        <v>1366</v>
      </c>
      <c r="G97" s="36"/>
      <c r="H97" s="36"/>
      <c r="I97" s="128"/>
      <c r="J97" s="36"/>
      <c r="K97" s="36"/>
      <c r="L97" s="40"/>
      <c r="M97" s="216"/>
      <c r="N97" s="76"/>
      <c r="O97" s="76"/>
      <c r="P97" s="76"/>
      <c r="Q97" s="76"/>
      <c r="R97" s="76"/>
      <c r="S97" s="76"/>
      <c r="T97" s="77"/>
      <c r="AT97" s="14" t="s">
        <v>145</v>
      </c>
      <c r="AU97" s="14" t="s">
        <v>77</v>
      </c>
    </row>
    <row r="98" s="1" customFormat="1" ht="16.5" customHeight="1">
      <c r="B98" s="35"/>
      <c r="C98" s="202" t="s">
        <v>159</v>
      </c>
      <c r="D98" s="202" t="s">
        <v>131</v>
      </c>
      <c r="E98" s="203" t="s">
        <v>1367</v>
      </c>
      <c r="F98" s="204" t="s">
        <v>1368</v>
      </c>
      <c r="G98" s="205" t="s">
        <v>1343</v>
      </c>
      <c r="H98" s="206">
        <v>1</v>
      </c>
      <c r="I98" s="207"/>
      <c r="J98" s="208">
        <f>ROUND(I98*H98,2)</f>
        <v>0</v>
      </c>
      <c r="K98" s="204" t="s">
        <v>135</v>
      </c>
      <c r="L98" s="40"/>
      <c r="M98" s="209" t="s">
        <v>1</v>
      </c>
      <c r="N98" s="210" t="s">
        <v>40</v>
      </c>
      <c r="O98" s="7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4" t="s">
        <v>1344</v>
      </c>
      <c r="AT98" s="14" t="s">
        <v>131</v>
      </c>
      <c r="AU98" s="14" t="s">
        <v>77</v>
      </c>
      <c r="AY98" s="14" t="s">
        <v>128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136</v>
      </c>
      <c r="BK98" s="213">
        <f>ROUND(I98*H98,2)</f>
        <v>0</v>
      </c>
      <c r="BL98" s="14" t="s">
        <v>1344</v>
      </c>
      <c r="BM98" s="14" t="s">
        <v>1369</v>
      </c>
    </row>
    <row r="99" s="1" customFormat="1">
      <c r="B99" s="35"/>
      <c r="C99" s="36"/>
      <c r="D99" s="214" t="s">
        <v>145</v>
      </c>
      <c r="E99" s="36"/>
      <c r="F99" s="215" t="s">
        <v>1370</v>
      </c>
      <c r="G99" s="36"/>
      <c r="H99" s="36"/>
      <c r="I99" s="128"/>
      <c r="J99" s="36"/>
      <c r="K99" s="36"/>
      <c r="L99" s="40"/>
      <c r="M99" s="216"/>
      <c r="N99" s="76"/>
      <c r="O99" s="76"/>
      <c r="P99" s="76"/>
      <c r="Q99" s="76"/>
      <c r="R99" s="76"/>
      <c r="S99" s="76"/>
      <c r="T99" s="77"/>
      <c r="AT99" s="14" t="s">
        <v>145</v>
      </c>
      <c r="AU99" s="14" t="s">
        <v>77</v>
      </c>
    </row>
    <row r="100" s="1" customFormat="1" ht="16.5" customHeight="1">
      <c r="B100" s="35"/>
      <c r="C100" s="202" t="s">
        <v>161</v>
      </c>
      <c r="D100" s="202" t="s">
        <v>131</v>
      </c>
      <c r="E100" s="203" t="s">
        <v>1371</v>
      </c>
      <c r="F100" s="204" t="s">
        <v>1372</v>
      </c>
      <c r="G100" s="205" t="s">
        <v>1343</v>
      </c>
      <c r="H100" s="206">
        <v>1</v>
      </c>
      <c r="I100" s="207"/>
      <c r="J100" s="208">
        <f>ROUND(I100*H100,2)</f>
        <v>0</v>
      </c>
      <c r="K100" s="204" t="s">
        <v>135</v>
      </c>
      <c r="L100" s="40"/>
      <c r="M100" s="249" t="s">
        <v>1</v>
      </c>
      <c r="N100" s="250" t="s">
        <v>40</v>
      </c>
      <c r="O100" s="251"/>
      <c r="P100" s="252">
        <f>O100*H100</f>
        <v>0</v>
      </c>
      <c r="Q100" s="252">
        <v>0</v>
      </c>
      <c r="R100" s="252">
        <f>Q100*H100</f>
        <v>0</v>
      </c>
      <c r="S100" s="252">
        <v>0</v>
      </c>
      <c r="T100" s="253">
        <f>S100*H100</f>
        <v>0</v>
      </c>
      <c r="AR100" s="14" t="s">
        <v>1344</v>
      </c>
      <c r="AT100" s="14" t="s">
        <v>131</v>
      </c>
      <c r="AU100" s="14" t="s">
        <v>77</v>
      </c>
      <c r="AY100" s="14" t="s">
        <v>128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136</v>
      </c>
      <c r="BK100" s="213">
        <f>ROUND(I100*H100,2)</f>
        <v>0</v>
      </c>
      <c r="BL100" s="14" t="s">
        <v>1344</v>
      </c>
      <c r="BM100" s="14" t="s">
        <v>1373</v>
      </c>
    </row>
    <row r="101" s="1" customFormat="1" ht="6.96" customHeight="1"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40"/>
    </row>
  </sheetData>
  <sheetProtection sheet="1" autoFilter="0" formatColumns="0" formatRows="0" objects="1" scenarios="1" spinCount="100000" saltValue="jX9l1P56FcPQmgjRBDCtj9P8+rOr3f1c1U0pMI3RvSGyy9KxiqaEuINaG4iOfKhqdOKPzr2hWa3SKjqDolJICg==" hashValue="F5xZrPTuSTnpDa9p/YXKTl97VVKqq4kdokllFNhgfnsWNteiFxnHPvDKVfb+UunGew3fLD+HIsQ1Arb+6UTUlw==" algorithmName="SHA-512" password="CC35"/>
  <autoFilter ref="C83:K10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2019-08-25T18:55:57Z</dcterms:created>
  <dcterms:modified xsi:type="dcterms:W3CDTF">2019-08-25T18:56:04Z</dcterms:modified>
</cp:coreProperties>
</file>